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Y\Dokumentace - zakázky\Paulík\ZAKÁZKY - 2020\SAKO Brno\Rozpočty\SO 02\"/>
    </mc:Choice>
  </mc:AlternateContent>
  <bookViews>
    <workbookView xWindow="0" yWindow="0" windowWidth="28800" windowHeight="14250"/>
  </bookViews>
  <sheets>
    <sheet name="Titulní list" sheetId="1" r:id="rId1"/>
    <sheet name="Konstrukce" sheetId="2" r:id="rId2"/>
    <sheet name="Nátěry" sheetId="3" r:id="rId3"/>
    <sheet name="Podklady OK" sheetId="4" r:id="rId4"/>
    <sheet name="Podklady N" sheetId="5" r:id="rId5"/>
    <sheet name="ÚRS" sheetId="6" r:id="rId6"/>
    <sheet name="HILTI" sheetId="7" r:id="rId7"/>
    <sheet name="Kování" sheetId="8" r:id="rId8"/>
  </sheets>
  <definedNames>
    <definedName name="_xlnm.Print_Area" localSheetId="1">Konstrukce!$A$1:$AA$174</definedName>
    <definedName name="_xlnm.Print_Area" localSheetId="2">Nátěry!$A$1:$AA$49</definedName>
    <definedName name="_xlnm.Print_Area" localSheetId="0">'Titulní list'!$A$1:$AX$45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8" i="2" l="1"/>
  <c r="Y158" i="2"/>
  <c r="V143" i="2" l="1"/>
  <c r="T143" i="2"/>
  <c r="X141" i="2"/>
  <c r="X95" i="2"/>
  <c r="X74" i="2"/>
  <c r="X16" i="2"/>
  <c r="Z141" i="2"/>
  <c r="AA141" i="2" s="1"/>
  <c r="Y143" i="2" l="1"/>
  <c r="X127" i="2"/>
  <c r="T127" i="2"/>
  <c r="H127" i="2"/>
  <c r="T135" i="2"/>
  <c r="V133" i="2"/>
  <c r="T133" i="2"/>
  <c r="H131" i="2"/>
  <c r="H130" i="2"/>
  <c r="X129" i="2"/>
  <c r="T129" i="2"/>
  <c r="H129" i="2"/>
  <c r="H126" i="2"/>
  <c r="Y133" i="2" l="1"/>
  <c r="Z124" i="2"/>
  <c r="X121" i="2"/>
  <c r="T118" i="2"/>
  <c r="V116" i="2"/>
  <c r="T116" i="2"/>
  <c r="H114" i="2"/>
  <c r="H113" i="2"/>
  <c r="X112" i="2"/>
  <c r="T112" i="2"/>
  <c r="H112" i="2"/>
  <c r="X110" i="2"/>
  <c r="T110" i="2"/>
  <c r="H109" i="2"/>
  <c r="Z95" i="2"/>
  <c r="AA95" i="2" s="1"/>
  <c r="Z92" i="2"/>
  <c r="W124" i="2" l="1"/>
  <c r="X124" i="2" s="1"/>
  <c r="AA124" i="2"/>
  <c r="Y116" i="2"/>
  <c r="W92" i="2"/>
  <c r="X92" i="2" s="1"/>
  <c r="AA92" i="2"/>
  <c r="V118" i="2" s="1"/>
  <c r="Y118" i="2" s="1"/>
  <c r="X88" i="2"/>
  <c r="T85" i="2"/>
  <c r="V83" i="2"/>
  <c r="T83" i="2"/>
  <c r="H81" i="2"/>
  <c r="H80" i="2"/>
  <c r="X79" i="2"/>
  <c r="T79" i="2"/>
  <c r="H79" i="2"/>
  <c r="X77" i="2"/>
  <c r="T77" i="2"/>
  <c r="H76" i="2"/>
  <c r="Z74" i="2"/>
  <c r="AA74" i="2" s="1"/>
  <c r="Z71" i="2"/>
  <c r="AA71" i="2" s="1"/>
  <c r="V85" i="2" s="1"/>
  <c r="V67" i="2"/>
  <c r="T67" i="2"/>
  <c r="T65" i="2"/>
  <c r="Z63" i="2"/>
  <c r="AA63" i="2" s="1"/>
  <c r="V65" i="2" s="1"/>
  <c r="X63" i="2"/>
  <c r="V135" i="2" l="1"/>
  <c r="Y135" i="2" s="1"/>
  <c r="Y83" i="2"/>
  <c r="Y85" i="2"/>
  <c r="W71" i="2"/>
  <c r="X71" i="2" s="1"/>
  <c r="Y67" i="2"/>
  <c r="Y65" i="2"/>
  <c r="V60" i="2" l="1"/>
  <c r="T60" i="2"/>
  <c r="H45" i="2"/>
  <c r="H44" i="2"/>
  <c r="X43" i="2"/>
  <c r="T43" i="2"/>
  <c r="H43" i="2"/>
  <c r="X41" i="2"/>
  <c r="T41" i="2"/>
  <c r="H41" i="2"/>
  <c r="H40" i="2"/>
  <c r="X38" i="2"/>
  <c r="T38" i="2"/>
  <c r="H38" i="2"/>
  <c r="H37" i="2"/>
  <c r="Z35" i="2"/>
  <c r="AA35" i="2" s="1"/>
  <c r="X32" i="2"/>
  <c r="V25" i="2"/>
  <c r="H23" i="2"/>
  <c r="H21" i="2"/>
  <c r="T25" i="2"/>
  <c r="H22" i="2"/>
  <c r="X21" i="2"/>
  <c r="T21" i="2"/>
  <c r="X19" i="2"/>
  <c r="T19" i="2"/>
  <c r="H19" i="2"/>
  <c r="H18" i="2"/>
  <c r="T29" i="2"/>
  <c r="V27" i="2"/>
  <c r="Y27" i="2"/>
  <c r="T27" i="2"/>
  <c r="Y60" i="2" l="1"/>
  <c r="W35" i="2"/>
  <c r="X35" i="2" s="1"/>
  <c r="Y25" i="2"/>
  <c r="Z16" i="2"/>
  <c r="AA16" i="2" s="1"/>
  <c r="W177" i="2" l="1"/>
  <c r="T177" i="2"/>
  <c r="W181" i="2" l="1"/>
  <c r="X181" i="2" s="1"/>
  <c r="T181" i="2"/>
  <c r="H181" i="2"/>
  <c r="W191" i="2" l="1"/>
  <c r="T191" i="2"/>
  <c r="H191" i="2"/>
  <c r="I30" i="5" l="1"/>
  <c r="D30" i="5" l="1"/>
  <c r="H189" i="2" l="1"/>
  <c r="H188" i="2"/>
  <c r="H187" i="2"/>
  <c r="H185" i="2"/>
  <c r="H184" i="2"/>
  <c r="H183" i="2"/>
  <c r="H182" i="2"/>
  <c r="H180" i="2"/>
  <c r="W199" i="2" l="1"/>
  <c r="X199" i="2" s="1"/>
  <c r="T199" i="2"/>
  <c r="H199" i="2"/>
  <c r="W198" i="2"/>
  <c r="X198" i="2" s="1"/>
  <c r="T198" i="2"/>
  <c r="H198" i="2"/>
  <c r="W184" i="2" l="1"/>
  <c r="X184" i="2" s="1"/>
  <c r="T184" i="2"/>
  <c r="W185" i="2"/>
  <c r="X185" i="2" s="1"/>
  <c r="T185" i="2"/>
  <c r="W183" i="2"/>
  <c r="X183" i="2" s="1"/>
  <c r="T183" i="2"/>
  <c r="W202" i="2"/>
  <c r="X202" i="2" s="1"/>
  <c r="T202" i="2"/>
  <c r="H202" i="2"/>
  <c r="W201" i="2"/>
  <c r="X201" i="2" s="1"/>
  <c r="T201" i="2"/>
  <c r="H201" i="2"/>
  <c r="W200" i="2"/>
  <c r="X200" i="2" s="1"/>
  <c r="T200" i="2"/>
  <c r="H200" i="2"/>
  <c r="H194" i="2"/>
  <c r="T194" i="2"/>
  <c r="W194" i="2"/>
  <c r="X194" i="2" s="1"/>
  <c r="H195" i="2"/>
  <c r="H196" i="2"/>
  <c r="T196" i="2"/>
  <c r="W196" i="2"/>
  <c r="X196" i="2" s="1"/>
  <c r="H197" i="2"/>
  <c r="T197" i="2"/>
  <c r="W197" i="2"/>
  <c r="X197" i="2" s="1"/>
  <c r="Y177" i="2"/>
  <c r="Y191" i="2" l="1"/>
  <c r="W187" i="2"/>
  <c r="X187" i="2" s="1"/>
  <c r="T187" i="2"/>
  <c r="W182" i="2"/>
  <c r="X182" i="2" s="1"/>
  <c r="T182" i="2"/>
  <c r="T58" i="2" l="1"/>
  <c r="Z13" i="2" l="1"/>
  <c r="AA13" i="2" s="1"/>
  <c r="AA48" i="2" l="1"/>
  <c r="V29" i="2"/>
  <c r="Y29" i="2" s="1"/>
  <c r="Y48" i="2" s="1"/>
  <c r="AA50" i="2"/>
  <c r="T107" i="2" l="1"/>
  <c r="AA99" i="2"/>
  <c r="T156" i="2" l="1"/>
  <c r="AA148" i="2"/>
  <c r="AA1" i="3" s="1"/>
  <c r="AT43" i="1" s="1"/>
  <c r="W13" i="2"/>
  <c r="X13" i="2" s="1"/>
  <c r="AA58" i="2" l="1"/>
  <c r="Y58" i="2"/>
  <c r="V27" i="3"/>
  <c r="AA97" i="2" l="1"/>
  <c r="AA107" i="2" s="1"/>
  <c r="AA146" i="2" s="1"/>
  <c r="AA156" i="2" s="1"/>
  <c r="Y97" i="2"/>
  <c r="Y107" i="2" s="1"/>
  <c r="Y146" i="2" s="1"/>
  <c r="Y156" i="2" s="1"/>
  <c r="Y163" i="2" s="1"/>
  <c r="V44" i="3"/>
  <c r="X44" i="3" s="1"/>
  <c r="V30" i="3"/>
  <c r="X30" i="3" s="1"/>
  <c r="V40" i="3"/>
  <c r="X40" i="3" s="1"/>
  <c r="V36" i="3"/>
  <c r="X36" i="3" s="1"/>
  <c r="V33" i="3"/>
  <c r="X33" i="3" s="1"/>
  <c r="X48" i="2"/>
  <c r="X49" i="3" l="1"/>
  <c r="X58" i="2" l="1"/>
  <c r="X97" i="2" l="1"/>
  <c r="X107" i="2" s="1"/>
  <c r="X146" i="2" s="1"/>
  <c r="X156" i="2" s="1"/>
  <c r="X163" i="2" s="1"/>
  <c r="Y169" i="2" l="1"/>
  <c r="Y167" i="2"/>
  <c r="X174" i="2"/>
  <c r="V23" i="1" s="1"/>
  <c r="V27" i="1"/>
  <c r="Y174" i="2" l="1"/>
  <c r="V25" i="1" s="1"/>
</calcChain>
</file>

<file path=xl/sharedStrings.xml><?xml version="1.0" encoding="utf-8"?>
<sst xmlns="http://schemas.openxmlformats.org/spreadsheetml/2006/main" count="3658" uniqueCount="1975">
  <si>
    <t>Počet listů</t>
  </si>
  <si>
    <t>List číslo</t>
  </si>
  <si>
    <t>Archivní číslo</t>
  </si>
  <si>
    <t>Zakázkové číslo</t>
  </si>
  <si>
    <t>Vypracoval</t>
  </si>
  <si>
    <t>Paulík</t>
  </si>
  <si>
    <t>Kontroloval</t>
  </si>
  <si>
    <t>Datum</t>
  </si>
  <si>
    <t>Stupeň</t>
  </si>
  <si>
    <t>Stavba</t>
  </si>
  <si>
    <t>Akce</t>
  </si>
  <si>
    <t>Místo</t>
  </si>
  <si>
    <t>Investor</t>
  </si>
  <si>
    <t>ROZPOČTOVÉ NÁKLADY</t>
  </si>
  <si>
    <t>PS</t>
  </si>
  <si>
    <t>SO</t>
  </si>
  <si>
    <t>Dodavatel</t>
  </si>
  <si>
    <t>Dodatek</t>
  </si>
  <si>
    <t>Práce PSV</t>
  </si>
  <si>
    <t>Dodávka :</t>
  </si>
  <si>
    <t>Montáž :</t>
  </si>
  <si>
    <t>Nátěry :</t>
  </si>
  <si>
    <t>CENOVÉ NORMATIVY ZPRACOVÁNÍ</t>
  </si>
  <si>
    <t>Označení</t>
  </si>
  <si>
    <t>JKPOV</t>
  </si>
  <si>
    <t>Název skupiny výrobků</t>
  </si>
  <si>
    <t>Cenový</t>
  </si>
  <si>
    <t>normativ</t>
  </si>
  <si>
    <t>Kč / kg</t>
  </si>
  <si>
    <t>skupin</t>
  </si>
  <si>
    <t>Stěny ocelové vstupní a dělící pro zasklení nebo s výplní plechem</t>
  </si>
  <si>
    <t>Stěny ocelové s výplní pletivem ( šatní, sklepní, přepážky do strojoven,</t>
  </si>
  <si>
    <t>části ochranné konstrukce výtahů apod. )</t>
  </si>
  <si>
    <t>Výkladce ocelové bez mříže a s mříží, bez větracích mřížek a žaluzií</t>
  </si>
  <si>
    <t>553 419 1</t>
  </si>
  <si>
    <t>Poklopy a kryty atypické</t>
  </si>
  <si>
    <t>Popis prací a dodávek včetně ocenění</t>
  </si>
  <si>
    <t>Stavba :</t>
  </si>
  <si>
    <t>Objekt :</t>
  </si>
  <si>
    <t>List</t>
  </si>
  <si>
    <t>číslo</t>
  </si>
  <si>
    <t>položky</t>
  </si>
  <si>
    <t>ceníkové</t>
  </si>
  <si>
    <t>Hmotnost v t</t>
  </si>
  <si>
    <t>Jednotk.</t>
  </si>
  <si>
    <t>Celkem</t>
  </si>
  <si>
    <t>Zakázk.</t>
  </si>
  <si>
    <t>Archiv.</t>
  </si>
  <si>
    <t>měrná</t>
  </si>
  <si>
    <t>jednotka</t>
  </si>
  <si>
    <t>Množství</t>
  </si>
  <si>
    <t>Jednotková</t>
  </si>
  <si>
    <t>cena</t>
  </si>
  <si>
    <t>Náklady</t>
  </si>
  <si>
    <t>celkem</t>
  </si>
  <si>
    <t>Dodávka</t>
  </si>
  <si>
    <t>Montáž</t>
  </si>
  <si>
    <t>Zkrácený popis</t>
  </si>
  <si>
    <t>553 419 2</t>
  </si>
  <si>
    <t>Dveře kovové atypické</t>
  </si>
  <si>
    <t>553 419 3</t>
  </si>
  <si>
    <t>553 419 6</t>
  </si>
  <si>
    <t>Okna ocelová ( bez skla ) bez obložení</t>
  </si>
  <si>
    <t>Okna ocelová ( bez skla ) s obložením</t>
  </si>
  <si>
    <t>Okna ocelová sklepní</t>
  </si>
  <si>
    <t>Vrata a vrátka pro oplocení</t>
  </si>
  <si>
    <t>Rámy pro oplocení</t>
  </si>
  <si>
    <t>Sloupky pro oplocení bez vzpěr</t>
  </si>
  <si>
    <t>Sloupky pro oplocení se vzpěrami</t>
  </si>
  <si>
    <t>Mříže</t>
  </si>
  <si>
    <t>Žaluzie</t>
  </si>
  <si>
    <t>Zábradlí rovné z profilové oceli</t>
  </si>
  <si>
    <t>Zábradlí rovné z trubek</t>
  </si>
  <si>
    <t>Zábradlí šikmé z profilové oceli</t>
  </si>
  <si>
    <t>Zábradlí šikmé z trubek</t>
  </si>
  <si>
    <t>Zábradlí pro mostní a ostatní inženýrské objekty</t>
  </si>
  <si>
    <t>Žebříky</t>
  </si>
  <si>
    <t>Schody</t>
  </si>
  <si>
    <t>Plošiny, podesty</t>
  </si>
  <si>
    <t>ks</t>
  </si>
  <si>
    <t>Zpracování / kg</t>
  </si>
  <si>
    <t>Druh materiálu</t>
  </si>
  <si>
    <t>Normativ materiálu</t>
  </si>
  <si>
    <t>553 419 až</t>
  </si>
  <si>
    <t>a 553 439</t>
  </si>
  <si>
    <t>PREFA</t>
  </si>
  <si>
    <t>Trubky</t>
  </si>
  <si>
    <t>přes 15 kg / m</t>
  </si>
  <si>
    <t>Ocel profilovaná</t>
  </si>
  <si>
    <t>o hmotnosti</t>
  </si>
  <si>
    <t>ocel pro výztuž do betonu žebírková</t>
  </si>
  <si>
    <t>Plechy ocelové</t>
  </si>
  <si>
    <t>do 2 mm</t>
  </si>
  <si>
    <t>se vzorovaným povrchem tl.</t>
  </si>
  <si>
    <t>hladké tl.</t>
  </si>
  <si>
    <t>pozinkované tl.</t>
  </si>
  <si>
    <t>Tenkostěnné profily ocelové</t>
  </si>
  <si>
    <t>bezešvé o hmotnosti</t>
  </si>
  <si>
    <t>podélně svařované o hmotnosti</t>
  </si>
  <si>
    <t>otevřené o hmotnosti</t>
  </si>
  <si>
    <t>uzavřené o hmotnosti</t>
  </si>
  <si>
    <t>Normativ výrobku</t>
  </si>
  <si>
    <t>podle stupně složitosti</t>
  </si>
  <si>
    <t>Lávky komínové a podobné jednoduché lávky</t>
  </si>
  <si>
    <t>Příslušenství stavební ostatní</t>
  </si>
  <si>
    <t>Doplňky stavební ostatní atypické</t>
  </si>
  <si>
    <t>( hmotnost dokončeného výrobku )</t>
  </si>
  <si>
    <t>do 1,00 kg</t>
  </si>
  <si>
    <t>Prvky kovové pro výrobu a montáž prefabrikátu</t>
  </si>
  <si>
    <t>Název skupiny ( do 300 kg )</t>
  </si>
  <si>
    <t>Prvky a konstrukce kovové nad 300 kg</t>
  </si>
  <si>
    <t>Kč / kg čisté hmotnosti</t>
  </si>
  <si>
    <t>Lehké jednoduché</t>
  </si>
  <si>
    <t>krátké</t>
  </si>
  <si>
    <t>dlouhé</t>
  </si>
  <si>
    <t>Lehké složité</t>
  </si>
  <si>
    <t>Těžké jednoduché</t>
  </si>
  <si>
    <t>Těžké složité - dynamicky nenamáhané</t>
  </si>
  <si>
    <t>Těžké složité - dynamicky namáhané</t>
  </si>
  <si>
    <t>Přesun hmot v objektech</t>
  </si>
  <si>
    <t>výšky do 24 m</t>
  </si>
  <si>
    <t>800 - 767</t>
  </si>
  <si>
    <t>CELKEM</t>
  </si>
  <si>
    <t>Kč</t>
  </si>
  <si>
    <t>DODÁVKA / kus</t>
  </si>
  <si>
    <t>Trubky / kg</t>
  </si>
  <si>
    <t>Profily / kg</t>
  </si>
  <si>
    <t>Plechy / kg</t>
  </si>
  <si>
    <t>Tenk. prof. / kg</t>
  </si>
  <si>
    <t>CENOVÉ NORMATIVY MATERIÁLŮ</t>
  </si>
  <si>
    <t>NÁTĚRY</t>
  </si>
  <si>
    <t>800 - 783</t>
  </si>
  <si>
    <t>m2</t>
  </si>
  <si>
    <t>SOUČET NÁTĚROVÝCH PLOCH</t>
  </si>
  <si>
    <t>Příplatek za zvětšený</t>
  </si>
  <si>
    <t>přesun do 500 m</t>
  </si>
  <si>
    <t>ROZVINUTÉ PLOCHY OCELOVÝCH PROFILŮ</t>
  </si>
  <si>
    <t>I</t>
  </si>
  <si>
    <t>IPE</t>
  </si>
  <si>
    <t>U</t>
  </si>
  <si>
    <t>UPE</t>
  </si>
  <si>
    <t>UE</t>
  </si>
  <si>
    <t>HEA</t>
  </si>
  <si>
    <t>HEB</t>
  </si>
  <si>
    <t>T</t>
  </si>
  <si>
    <t>L-rovnoram.</t>
  </si>
  <si>
    <t>L-nerovnoram.</t>
  </si>
  <si>
    <t>30x20</t>
  </si>
  <si>
    <t>70x50</t>
  </si>
  <si>
    <t>40x25</t>
  </si>
  <si>
    <t>40x30</t>
  </si>
  <si>
    <t>45x30</t>
  </si>
  <si>
    <t>50x30</t>
  </si>
  <si>
    <t>60x40</t>
  </si>
  <si>
    <t>65x50</t>
  </si>
  <si>
    <t>70x45</t>
  </si>
  <si>
    <t>80x60</t>
  </si>
  <si>
    <t>90x60</t>
  </si>
  <si>
    <t>100x50</t>
  </si>
  <si>
    <t>100x65</t>
  </si>
  <si>
    <t>120x80</t>
  </si>
  <si>
    <t>140x90</t>
  </si>
  <si>
    <t>160x100</t>
  </si>
  <si>
    <t>Položku nutno vypsat</t>
  </si>
  <si>
    <t>Položka z podkladů</t>
  </si>
  <si>
    <t>Položka se vypočítá</t>
  </si>
  <si>
    <t>Položka z ceníku</t>
  </si>
  <si>
    <t>Přesun do výšky</t>
  </si>
  <si>
    <t>do 6 m</t>
  </si>
  <si>
    <t>přes 6 do 12 m</t>
  </si>
  <si>
    <t>přes 12 do 24 m</t>
  </si>
  <si>
    <t>přes 24 do 36 m</t>
  </si>
  <si>
    <t>přes 36 do 48 m</t>
  </si>
  <si>
    <t>přes 48 do 60 m</t>
  </si>
  <si>
    <t>Zvětšený přesun</t>
  </si>
  <si>
    <t>do 100 m</t>
  </si>
  <si>
    <t>do 500 m</t>
  </si>
  <si>
    <t>do 1000 m</t>
  </si>
  <si>
    <t>i započatých 1000 m</t>
  </si>
  <si>
    <t>za každých dalších</t>
  </si>
  <si>
    <t>POZINK</t>
  </si>
  <si>
    <t>MEZISOUČET</t>
  </si>
  <si>
    <t>Příplatek</t>
  </si>
  <si>
    <t>PŘEVOD Z LISTU</t>
  </si>
  <si>
    <t>%</t>
  </si>
  <si>
    <t>76-7203</t>
  </si>
  <si>
    <t>76-7293</t>
  </si>
  <si>
    <t>76-7202</t>
  </si>
  <si>
    <t>76-7204</t>
  </si>
  <si>
    <t>76-7205</t>
  </si>
  <si>
    <t>76-7206</t>
  </si>
  <si>
    <t>76-7201</t>
  </si>
  <si>
    <t>76-7292</t>
  </si>
  <si>
    <t>76-7294</t>
  </si>
  <si>
    <t>76-7299</t>
  </si>
  <si>
    <t>Vrata kovová atypická</t>
  </si>
  <si>
    <t>plechy do 10 mm</t>
  </si>
  <si>
    <t>Lehké - úhelník do 100 mm, profily a trubky do 180 mm,</t>
  </si>
  <si>
    <t>do 3 m</t>
  </si>
  <si>
    <t>přes 3 m</t>
  </si>
  <si>
    <t>Těžké - úhelník přes 100 mm, profily a trubky přes 180 mm,</t>
  </si>
  <si>
    <t>plechy přes 12 mm</t>
  </si>
  <si>
    <t>drát ocelový</t>
  </si>
  <si>
    <t>Výpis jednotlivých prvků</t>
  </si>
  <si>
    <t>určených</t>
  </si>
  <si>
    <t>k syntetickému nátěru :</t>
  </si>
  <si>
    <t>30-1303</t>
  </si>
  <si>
    <t>Odrezivění odrezovač.</t>
  </si>
  <si>
    <t>bezoplachovým</t>
  </si>
  <si>
    <t>30-1313</t>
  </si>
  <si>
    <t>Odmaštění odmašťov.</t>
  </si>
  <si>
    <t>ředidlovým</t>
  </si>
  <si>
    <t>31-4203</t>
  </si>
  <si>
    <t>Základní antikorozní</t>
  </si>
  <si>
    <t>nátěr syntetický</t>
  </si>
  <si>
    <t>31-5103</t>
  </si>
  <si>
    <t xml:space="preserve">Mezinátěr </t>
  </si>
  <si>
    <t>jednonásobný</t>
  </si>
  <si>
    <t>syntetický</t>
  </si>
  <si>
    <t>31-7105</t>
  </si>
  <si>
    <t>Krycí nátěr</t>
  </si>
  <si>
    <t>List 1</t>
  </si>
  <si>
    <t>Položka</t>
  </si>
  <si>
    <t>Popis</t>
  </si>
  <si>
    <t>m.j.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</si>
  <si>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ZÁBRADLÍ ROVNÉHO</t>
    </r>
  </si>
  <si>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</si>
  <si>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r>
      <t>do zdiva,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</si>
  <si>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16-1111</t>
  </si>
  <si>
    <t>do 20 kg</t>
  </si>
  <si>
    <t>m</t>
  </si>
  <si>
    <t>16-1114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</si>
  <si>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30 kg</t>
    </r>
  </si>
  <si>
    <t>16-1117</t>
  </si>
  <si>
    <r>
      <t xml:space="preserve">přes 30 </t>
    </r>
    <r>
      <rPr>
        <sz val="11"/>
        <color rgb="FF00B050"/>
        <rFont val="Calibri"/>
        <family val="2"/>
        <charset val="238"/>
        <scheme val="minor"/>
      </rPr>
      <t>do 45 kg</t>
    </r>
  </si>
  <si>
    <t>16-1119</t>
  </si>
  <si>
    <t>přes 45 kg</t>
  </si>
  <si>
    <r>
      <t>na ocelovou konstrukci,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</si>
  <si>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16-1123</t>
  </si>
  <si>
    <t>16-1126</t>
  </si>
  <si>
    <t>16-1129</t>
  </si>
  <si>
    <t>16-1132</t>
  </si>
  <si>
    <t>z profilové oceli</t>
  </si>
  <si>
    <t>16-1211</t>
  </si>
  <si>
    <t>16-1214</t>
  </si>
  <si>
    <t>16-1217</t>
  </si>
  <si>
    <t>16-1219</t>
  </si>
  <si>
    <r>
      <t xml:space="preserve">přes 45 </t>
    </r>
    <r>
      <rPr>
        <sz val="11"/>
        <color rgb="FF00B050"/>
        <rFont val="Calibri"/>
        <family val="2"/>
        <charset val="238"/>
        <scheme val="minor"/>
      </rPr>
      <t>do 60 kg</t>
    </r>
  </si>
  <si>
    <t>16-1223</t>
  </si>
  <si>
    <t>přes 60 kg</t>
  </si>
  <si>
    <t>16-1226</t>
  </si>
  <si>
    <t>16-1229</t>
  </si>
  <si>
    <t>16-1232</t>
  </si>
  <si>
    <t>16-1235</t>
  </si>
  <si>
    <t>16-1238</t>
  </si>
  <si>
    <r>
      <rPr>
        <sz val="11"/>
        <color rgb="FFFF0000"/>
        <rFont val="Calibri"/>
        <family val="2"/>
        <charset val="238"/>
        <scheme val="minor"/>
      </rPr>
      <t xml:space="preserve">madel </t>
    </r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</si>
  <si>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t>16-5111</t>
  </si>
  <si>
    <t>šroubováním</t>
  </si>
  <si>
    <t>16-5114</t>
  </si>
  <si>
    <t>svařováním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</si>
  <si>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SCHODNIC OCELOVÝCH</t>
    </r>
  </si>
  <si>
    <t>rovných</t>
  </si>
  <si>
    <t>21-0111</t>
  </si>
  <si>
    <t>v prostoru, podepřené</t>
  </si>
  <si>
    <t>21-0112</t>
  </si>
  <si>
    <t>do zdiva</t>
  </si>
  <si>
    <t>21-0113</t>
  </si>
  <si>
    <t>na ocelovou konstrukci šroubováním</t>
  </si>
  <si>
    <t>21-0114</t>
  </si>
  <si>
    <t>na ocelovou konstrukci svařováním</t>
  </si>
  <si>
    <t>vřetenových</t>
  </si>
  <si>
    <t>21-0121</t>
  </si>
  <si>
    <t>21-0122</t>
  </si>
  <si>
    <t>21-0123</t>
  </si>
  <si>
    <t>21-0124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</si>
  <si>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SCHODIŠŤOVÝCH STUPŇŮ Z OCELI</t>
    </r>
  </si>
  <si>
    <r>
      <t xml:space="preserve">rovných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vřetenových</t>
    </r>
  </si>
  <si>
    <t>21-0151</t>
  </si>
  <si>
    <t>kus</t>
  </si>
  <si>
    <t>21-0153</t>
  </si>
  <si>
    <t>List 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</si>
  <si>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SCHODIŠŤOVÉHO ZÁBRADLÍ</t>
    </r>
  </si>
  <si>
    <t>22-0110</t>
  </si>
  <si>
    <t>do 15 kg</t>
  </si>
  <si>
    <t>22-0120</t>
  </si>
  <si>
    <r>
      <t xml:space="preserve">přes 15 </t>
    </r>
    <r>
      <rPr>
        <sz val="11"/>
        <color rgb="FF00B050"/>
        <rFont val="Calibri"/>
        <family val="2"/>
        <charset val="238"/>
        <scheme val="minor"/>
      </rPr>
      <t>do 25 kg</t>
    </r>
  </si>
  <si>
    <t>22-0130</t>
  </si>
  <si>
    <t>přes 25 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</si>
  <si>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cenám</t>
    </r>
  </si>
  <si>
    <t>22-0191</t>
  </si>
  <si>
    <r>
      <t xml:space="preserve">za vytvoření ohybu </t>
    </r>
    <r>
      <rPr>
        <sz val="11"/>
        <rFont val="Calibri"/>
        <family val="2"/>
        <charset val="238"/>
        <scheme val="minor"/>
      </rPr>
      <t>nebo ohybníku</t>
    </r>
  </si>
  <si>
    <t>22-0210</t>
  </si>
  <si>
    <t>22-0220</t>
  </si>
  <si>
    <t>22-0230</t>
  </si>
  <si>
    <t>22-0410</t>
  </si>
  <si>
    <t>22-0420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</si>
  <si>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40 kg</t>
    </r>
  </si>
  <si>
    <t>22-0430</t>
  </si>
  <si>
    <t>přes 40 kg</t>
  </si>
  <si>
    <t>22-0490</t>
  </si>
  <si>
    <t>22-0510</t>
  </si>
  <si>
    <t>22-0520</t>
  </si>
  <si>
    <t>22-0530</t>
  </si>
  <si>
    <t>Osazení</t>
  </si>
  <si>
    <t>22-0550</t>
  </si>
  <si>
    <r>
      <rPr>
        <sz val="11"/>
        <rFont val="Calibri"/>
        <family val="2"/>
        <charset val="238"/>
        <scheme val="minor"/>
      </rPr>
      <t xml:space="preserve">samostatného </t>
    </r>
    <r>
      <rPr>
        <sz val="11"/>
        <color rgb="FF00B050"/>
        <rFont val="Calibri"/>
        <family val="2"/>
        <charset val="238"/>
        <scheme val="minor"/>
      </rPr>
      <t>sloupku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</si>
  <si>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PODEST Z OCELI</t>
    </r>
  </si>
  <si>
    <t>25-0111</t>
  </si>
  <si>
    <t>25-0113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</si>
  <si>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KRYTIN Z TVAROVANÝCH PLECHŮ</t>
    </r>
  </si>
  <si>
    <r>
      <rPr>
        <sz val="11"/>
        <color rgb="FFFFC000"/>
        <rFont val="Calibri"/>
        <family val="2"/>
        <charset val="238"/>
        <scheme val="minor"/>
      </rPr>
      <t xml:space="preserve">trapézových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vlnitých, </t>
    </r>
    <r>
      <rPr>
        <sz val="11"/>
        <rFont val="Calibri"/>
        <family val="2"/>
        <charset val="238"/>
        <scheme val="minor"/>
      </rPr>
      <t>uchycením</t>
    </r>
  </si>
  <si>
    <t>39-1111</t>
  </si>
  <si>
    <t>nýtováním</t>
  </si>
  <si>
    <t>39-1113</t>
  </si>
  <si>
    <t>přistřelením</t>
  </si>
  <si>
    <t>39-1207</t>
  </si>
  <si>
    <t>šroubováním přes kaloty</t>
  </si>
  <si>
    <t>39-1209</t>
  </si>
  <si>
    <r>
      <t xml:space="preserve">za antikondenzační úpravu </t>
    </r>
    <r>
      <rPr>
        <sz val="11"/>
        <rFont val="Calibri"/>
        <family val="2"/>
        <charset val="238"/>
        <scheme val="minor"/>
      </rPr>
      <t>plechu</t>
    </r>
  </si>
  <si>
    <r>
      <rPr>
        <sz val="11"/>
        <color rgb="FFFFC000"/>
        <rFont val="Calibri"/>
        <family val="2"/>
        <charset val="238"/>
        <scheme val="minor"/>
      </rPr>
      <t>hřebene</t>
    </r>
    <r>
      <rPr>
        <sz val="11"/>
        <rFont val="Calibri"/>
        <family val="2"/>
        <charset val="238"/>
        <scheme val="minor"/>
      </rPr>
      <t xml:space="preserve"> nebo </t>
    </r>
    <r>
      <rPr>
        <sz val="11"/>
        <color rgb="FFFFC000"/>
        <rFont val="Calibri"/>
        <family val="2"/>
        <charset val="238"/>
        <scheme val="minor"/>
      </rPr>
      <t>nároží</t>
    </r>
  </si>
  <si>
    <t>39-1231</t>
  </si>
  <si>
    <t>z hřebenáčů</t>
  </si>
  <si>
    <t>vložení</t>
  </si>
  <si>
    <t>39-1235</t>
  </si>
  <si>
    <r>
      <t xml:space="preserve">těsnícího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větracího prvku</t>
    </r>
  </si>
  <si>
    <t>39-1237</t>
  </si>
  <si>
    <r>
      <t xml:space="preserve">těsnícího pásku </t>
    </r>
    <r>
      <rPr>
        <sz val="11"/>
        <rFont val="Calibri"/>
        <family val="2"/>
        <charset val="238"/>
        <scheme val="minor"/>
      </rPr>
      <t xml:space="preserve">do spojů plechů </t>
    </r>
    <r>
      <rPr>
        <sz val="11"/>
        <color rgb="FF00B050"/>
        <rFont val="Calibri"/>
        <family val="2"/>
        <charset val="238"/>
        <scheme val="minor"/>
      </rPr>
      <t>ve sklonu do 10 stupňů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</si>
  <si>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KANÁLOVÝCH KRYTŮ</t>
    </r>
  </si>
  <si>
    <t>51-0111</t>
  </si>
  <si>
    <t>osazení</t>
  </si>
  <si>
    <t>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</si>
  <si>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ceně</t>
    </r>
  </si>
  <si>
    <t>51-0191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</si>
  <si>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 xml:space="preserve">otvoru </t>
    </r>
    <r>
      <rPr>
        <sz val="11"/>
        <rFont val="Calibri"/>
        <family val="2"/>
        <charset val="238"/>
        <scheme val="minor"/>
      </rPr>
      <t>do průměru 50 mm nebo</t>
    </r>
  </si>
  <si>
    <t>obvodu do 160 mm</t>
  </si>
  <si>
    <t>51-0192</t>
  </si>
  <si>
    <r>
      <t xml:space="preserve">za zhotovení rohu </t>
    </r>
    <r>
      <rPr>
        <sz val="11"/>
        <rFont val="Calibri"/>
        <family val="2"/>
        <charset val="238"/>
        <scheme val="minor"/>
      </rPr>
      <t>lemovacích úhelníků</t>
    </r>
  </si>
  <si>
    <t>List 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</si>
  <si>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VSTUPNÍCH ČISTÍCÍCH ZÓN Z ROHOŽÍ</t>
    </r>
  </si>
  <si>
    <t>53-1111</t>
  </si>
  <si>
    <r>
      <t xml:space="preserve">kovových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plastových</t>
    </r>
  </si>
  <si>
    <r>
      <rPr>
        <sz val="11"/>
        <color rgb="FFFFC000"/>
        <rFont val="Calibri"/>
        <family val="2"/>
        <charset val="238"/>
        <scheme val="minor"/>
      </rPr>
      <t>osazení rámu</t>
    </r>
    <r>
      <rPr>
        <sz val="11"/>
        <rFont val="Calibri"/>
        <family val="2"/>
        <charset val="238"/>
        <scheme val="minor"/>
      </rPr>
      <t xml:space="preserve"> mosazného nebo hliníkového </t>
    </r>
    <r>
      <rPr>
        <sz val="11"/>
        <color rgb="FFFFC000"/>
        <rFont val="Calibri"/>
        <family val="2"/>
        <charset val="238"/>
        <scheme val="minor"/>
      </rPr>
      <t>zapuštěného</t>
    </r>
  </si>
  <si>
    <t>53-1121</t>
  </si>
  <si>
    <t>z L profilů</t>
  </si>
  <si>
    <t>náběhového</t>
  </si>
  <si>
    <t>53-1125</t>
  </si>
  <si>
    <r>
      <t xml:space="preserve">širokého </t>
    </r>
    <r>
      <rPr>
        <sz val="11"/>
        <rFont val="Calibri"/>
        <family val="2"/>
        <charset val="238"/>
        <scheme val="minor"/>
      </rPr>
      <t>65 mm</t>
    </r>
  </si>
  <si>
    <t>53-1126</t>
  </si>
  <si>
    <r>
      <t xml:space="preserve">úzkého </t>
    </r>
    <r>
      <rPr>
        <sz val="11"/>
        <rFont val="Calibri"/>
        <family val="2"/>
        <charset val="238"/>
        <scheme val="minor"/>
      </rPr>
      <t>45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</si>
  <si>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</si>
  <si>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r>
      <rPr>
        <sz val="11"/>
        <rFont val="Calibri"/>
        <family val="2"/>
        <charset val="238"/>
        <scheme val="minor"/>
      </rPr>
      <t xml:space="preserve">podlahových </t>
    </r>
    <r>
      <rPr>
        <sz val="11"/>
        <color rgb="FFFFC000"/>
        <rFont val="Calibri"/>
        <family val="2"/>
        <charset val="238"/>
        <scheme val="minor"/>
      </rPr>
      <t xml:space="preserve">roštů, podlah </t>
    </r>
    <r>
      <rPr>
        <sz val="11"/>
        <rFont val="Calibri"/>
        <family val="2"/>
        <charset val="238"/>
        <scheme val="minor"/>
      </rPr>
      <t>připevněných</t>
    </r>
  </si>
  <si>
    <t>59-0110</t>
  </si>
  <si>
    <t>59-0120</t>
  </si>
  <si>
    <t>59-0125</t>
  </si>
  <si>
    <t>59-0190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</si>
  <si>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>otvoru</t>
    </r>
  </si>
  <si>
    <t>59-0192</t>
  </si>
  <si>
    <r>
      <t xml:space="preserve">za úpravu roštů </t>
    </r>
    <r>
      <rPr>
        <sz val="11"/>
        <rFont val="Calibri"/>
        <family val="2"/>
        <charset val="238"/>
        <scheme val="minor"/>
      </rPr>
      <t>( krácení)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</si>
  <si>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DVEŘÍ OCELOVÝCH</t>
    </r>
  </si>
  <si>
    <t>vchodových</t>
  </si>
  <si>
    <t>jednokřídlových</t>
  </si>
  <si>
    <t>64-0111</t>
  </si>
  <si>
    <t>bez nadsvětlíku</t>
  </si>
  <si>
    <t>64-0112</t>
  </si>
  <si>
    <t>s nadvětlíkem</t>
  </si>
  <si>
    <t>64-0113</t>
  </si>
  <si>
    <t>s pevným bočním dílem</t>
  </si>
  <si>
    <t>64-0114</t>
  </si>
  <si>
    <t>s pevným bočním dílem a nadsvětlíkem</t>
  </si>
  <si>
    <t>dvoukřídlových</t>
  </si>
  <si>
    <t>64-0221</t>
  </si>
  <si>
    <t>64-0222</t>
  </si>
  <si>
    <t>64-0223</t>
  </si>
  <si>
    <t>64-0224</t>
  </si>
  <si>
    <t>vnitřních</t>
  </si>
  <si>
    <t>64-0311</t>
  </si>
  <si>
    <t>64-0322</t>
  </si>
  <si>
    <r>
      <t xml:space="preserve">revizních dvířek </t>
    </r>
    <r>
      <rPr>
        <sz val="11"/>
        <rFont val="Calibri"/>
        <family val="2"/>
        <charset val="238"/>
        <scheme val="minor"/>
      </rPr>
      <t>s rámem</t>
    </r>
  </si>
  <si>
    <r>
      <t xml:space="preserve">jednokřídlových, </t>
    </r>
    <r>
      <rPr>
        <sz val="11"/>
        <rFont val="Calibri"/>
        <family val="2"/>
        <charset val="238"/>
        <scheme val="minor"/>
      </rPr>
      <t>výšky</t>
    </r>
  </si>
  <si>
    <t>64-6401</t>
  </si>
  <si>
    <t>do 1000 mm</t>
  </si>
  <si>
    <t>64-6402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</si>
  <si>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1500 mm</t>
    </r>
  </si>
  <si>
    <t>64-6403</t>
  </si>
  <si>
    <r>
      <t xml:space="preserve">přes 1500 </t>
    </r>
    <r>
      <rPr>
        <sz val="11"/>
        <color rgb="FF00B050"/>
        <rFont val="Calibri"/>
        <family val="2"/>
        <charset val="238"/>
        <scheme val="minor"/>
      </rPr>
      <t>do 1800 mm</t>
    </r>
  </si>
  <si>
    <r>
      <t xml:space="preserve">dvoukřídlových, </t>
    </r>
    <r>
      <rPr>
        <sz val="11"/>
        <rFont val="Calibri"/>
        <family val="2"/>
        <charset val="238"/>
        <scheme val="minor"/>
      </rPr>
      <t>výšky</t>
    </r>
  </si>
  <si>
    <t>64-6421</t>
  </si>
  <si>
    <t>64-6422</t>
  </si>
  <si>
    <t>64-6423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</si>
  <si>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</t>
    </r>
  </si>
  <si>
    <t>64-6510</t>
  </si>
  <si>
    <t>64-6521</t>
  </si>
  <si>
    <t>do 1970 mm</t>
  </si>
  <si>
    <t>64-6522</t>
  </si>
  <si>
    <r>
      <t xml:space="preserve">přes 1970 </t>
    </r>
    <r>
      <rPr>
        <sz val="11"/>
        <color rgb="FF00B050"/>
        <rFont val="Calibri"/>
        <family val="2"/>
        <charset val="238"/>
        <scheme val="minor"/>
      </rPr>
      <t>do 2200 mm</t>
    </r>
  </si>
  <si>
    <t>64-6523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</si>
  <si>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2400 mm</t>
    </r>
  </si>
  <si>
    <t>stavěče křídel</t>
  </si>
  <si>
    <t>64-6593</t>
  </si>
  <si>
    <t>elektromagnetického</t>
  </si>
  <si>
    <t>List 4</t>
  </si>
  <si>
    <t>spojení dveří a stěn</t>
  </si>
  <si>
    <t>64-8351</t>
  </si>
  <si>
    <t>průběžné</t>
  </si>
  <si>
    <t>64-8352</t>
  </si>
  <si>
    <t>kolmé</t>
  </si>
  <si>
    <t>64-8353</t>
  </si>
  <si>
    <t>rohové</t>
  </si>
  <si>
    <t>ocelového prahu dveří</t>
  </si>
  <si>
    <t>64-8511</t>
  </si>
  <si>
    <t>64-8512</t>
  </si>
  <si>
    <t>doplňků dveří</t>
  </si>
  <si>
    <t>64-9191</t>
  </si>
  <si>
    <t>samozavírače hydraulického</t>
  </si>
  <si>
    <t>64-9192</t>
  </si>
  <si>
    <t>samozavírače podlahového</t>
  </si>
  <si>
    <t>64-9193</t>
  </si>
  <si>
    <t>64-9494</t>
  </si>
  <si>
    <t>madel</t>
  </si>
  <si>
    <t>64-9195</t>
  </si>
  <si>
    <t>druhého zámku</t>
  </si>
  <si>
    <t>64-9196</t>
  </si>
  <si>
    <t>krácení dveřního křídla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</si>
  <si>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</si>
  <si>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t>posuvných, výšky do 2200 mm</t>
  </si>
  <si>
    <r>
      <t xml:space="preserve">lineárních, </t>
    </r>
    <r>
      <rPr>
        <sz val="11"/>
        <rFont val="Calibri"/>
        <family val="2"/>
        <charset val="238"/>
        <scheme val="minor"/>
      </rPr>
      <t>šířky</t>
    </r>
  </si>
  <si>
    <t>64-1111</t>
  </si>
  <si>
    <t>64-1112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</si>
  <si>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1800 mm</t>
    </r>
  </si>
  <si>
    <t>64-1114</t>
  </si>
  <si>
    <r>
      <t xml:space="preserve">přes 1800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</si>
  <si>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t xml:space="preserve">teleskopických, </t>
    </r>
    <r>
      <rPr>
        <sz val="11"/>
        <rFont val="Calibri"/>
        <family val="2"/>
        <charset val="238"/>
        <scheme val="minor"/>
      </rPr>
      <t>šířky</t>
    </r>
  </si>
  <si>
    <t>64-1211</t>
  </si>
  <si>
    <t>do 2000 mm</t>
  </si>
  <si>
    <t>64-1212</t>
  </si>
  <si>
    <r>
      <t xml:space="preserve">přes 2000 </t>
    </r>
    <r>
      <rPr>
        <sz val="11"/>
        <color rgb="FF00B050"/>
        <rFont val="Calibri"/>
        <family val="2"/>
        <charset val="238"/>
        <scheme val="minor"/>
      </rPr>
      <t>do 2500 mm</t>
    </r>
  </si>
  <si>
    <t>64-1213</t>
  </si>
  <si>
    <r>
      <t xml:space="preserve">přes 2500 </t>
    </r>
    <r>
      <rPr>
        <sz val="11"/>
        <color rgb="FF00B050"/>
        <rFont val="Calibri"/>
        <family val="2"/>
        <charset val="238"/>
        <scheme val="minor"/>
      </rPr>
      <t>do 3500 mm</t>
    </r>
  </si>
  <si>
    <t>64-1214</t>
  </si>
  <si>
    <r>
      <t xml:space="preserve">přes 3500 </t>
    </r>
    <r>
      <rPr>
        <sz val="11"/>
        <color rgb="FF00B050"/>
        <rFont val="Calibri"/>
        <family val="2"/>
        <charset val="238"/>
        <scheme val="minor"/>
      </rPr>
      <t>do 4000 mm</t>
    </r>
  </si>
  <si>
    <r>
      <t xml:space="preserve">obloukových, </t>
    </r>
    <r>
      <rPr>
        <sz val="11"/>
        <rFont val="Calibri"/>
        <family val="2"/>
        <charset val="238"/>
        <scheme val="minor"/>
      </rPr>
      <t>průměru</t>
    </r>
  </si>
  <si>
    <t>64-1311</t>
  </si>
  <si>
    <t>do 2200 mm</t>
  </si>
  <si>
    <t>64-1312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</si>
  <si>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3000 mm</t>
    </r>
  </si>
  <si>
    <r>
      <t xml:space="preserve">kruhových, </t>
    </r>
    <r>
      <rPr>
        <sz val="11"/>
        <rFont val="Calibri"/>
        <family val="2"/>
        <charset val="238"/>
        <scheme val="minor"/>
      </rPr>
      <t>průměru</t>
    </r>
  </si>
  <si>
    <t>64-1411</t>
  </si>
  <si>
    <t>do 3000 mm</t>
  </si>
  <si>
    <r>
      <t xml:space="preserve">panikových, </t>
    </r>
    <r>
      <rPr>
        <sz val="11"/>
        <rFont val="Calibri"/>
        <family val="2"/>
        <charset val="238"/>
        <scheme val="minor"/>
      </rPr>
      <t>šířky</t>
    </r>
  </si>
  <si>
    <t>64-1511</t>
  </si>
  <si>
    <t>do 4000 mm</t>
  </si>
  <si>
    <r>
      <t xml:space="preserve">šípových, </t>
    </r>
    <r>
      <rPr>
        <sz val="11"/>
        <rFont val="Calibri"/>
        <family val="2"/>
        <charset val="238"/>
        <scheme val="minor"/>
      </rPr>
      <t>šířky</t>
    </r>
  </si>
  <si>
    <t>64-1611</t>
  </si>
  <si>
    <t>do 3800 mm</t>
  </si>
  <si>
    <r>
      <t xml:space="preserve">turniketu, výšky do 2200 mm, </t>
    </r>
    <r>
      <rPr>
        <sz val="11"/>
        <rFont val="Calibri"/>
        <family val="2"/>
        <charset val="238"/>
        <scheme val="minor"/>
      </rPr>
      <t>průměru</t>
    </r>
  </si>
  <si>
    <t>64-1711</t>
  </si>
  <si>
    <t>64-1712</t>
  </si>
  <si>
    <t>přes 3000 mm</t>
  </si>
  <si>
    <t>posuvných, výšky přes 2200 do 3000 mm</t>
  </si>
  <si>
    <t>64-2111</t>
  </si>
  <si>
    <t>64-2112</t>
  </si>
  <si>
    <t>64-2114</t>
  </si>
  <si>
    <t>64-2211</t>
  </si>
  <si>
    <t>64-2212</t>
  </si>
  <si>
    <t>64-2213</t>
  </si>
  <si>
    <t>64-2214</t>
  </si>
  <si>
    <t>List 5</t>
  </si>
  <si>
    <t>64-2311</t>
  </si>
  <si>
    <t>64-2411</t>
  </si>
  <si>
    <t>64-2511</t>
  </si>
  <si>
    <t>64-2611</t>
  </si>
  <si>
    <r>
      <t xml:space="preserve">turniketu, výšky přes 2200 do 3000 mm, </t>
    </r>
    <r>
      <rPr>
        <sz val="11"/>
        <rFont val="Calibri"/>
        <family val="2"/>
        <charset val="238"/>
        <scheme val="minor"/>
      </rPr>
      <t>průměru</t>
    </r>
  </si>
  <si>
    <t>64-2711</t>
  </si>
  <si>
    <t>64-2712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</si>
  <si>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 xml:space="preserve">VRAT GARÁŽOVÝCH </t>
    </r>
    <r>
      <rPr>
        <b/>
        <sz val="11"/>
        <rFont val="Calibri"/>
        <family val="2"/>
        <charset val="238"/>
        <scheme val="minor"/>
      </rPr>
      <t xml:space="preserve">NEBO </t>
    </r>
    <r>
      <rPr>
        <b/>
        <sz val="11"/>
        <color rgb="FFFF0000"/>
        <rFont val="Calibri"/>
        <family val="2"/>
        <charset val="238"/>
        <scheme val="minor"/>
      </rPr>
      <t>PRŮMYSLOVÝCH</t>
    </r>
  </si>
  <si>
    <r>
      <t xml:space="preserve">sekčních zajíždějících pod strop, </t>
    </r>
    <r>
      <rPr>
        <sz val="11"/>
        <rFont val="Calibri"/>
        <family val="2"/>
        <charset val="238"/>
        <scheme val="minor"/>
      </rPr>
      <t>plochy</t>
    </r>
  </si>
  <si>
    <t>65-1111</t>
  </si>
  <si>
    <t>65-1112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</si>
  <si>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9m2</t>
    </r>
  </si>
  <si>
    <t>65-1113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</si>
  <si>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13m2</t>
    </r>
  </si>
  <si>
    <t>65-1114</t>
  </si>
  <si>
    <r>
      <t xml:space="preserve">příslušenství </t>
    </r>
    <r>
      <rPr>
        <sz val="11"/>
        <rFont val="Calibri"/>
        <family val="2"/>
        <charset val="238"/>
        <scheme val="minor"/>
      </rPr>
      <t>sekčních vrat</t>
    </r>
  </si>
  <si>
    <t>65-1121</t>
  </si>
  <si>
    <r>
      <t xml:space="preserve">kliky se zámkem </t>
    </r>
    <r>
      <rPr>
        <sz val="11"/>
        <rFont val="Calibri"/>
        <family val="2"/>
        <charset val="238"/>
        <scheme val="minor"/>
      </rPr>
      <t>pro ruční otevírání</t>
    </r>
  </si>
  <si>
    <t>elektrického pohonu</t>
  </si>
  <si>
    <t>65-1131</t>
  </si>
  <si>
    <r>
      <t xml:space="preserve">fotobuněk </t>
    </r>
    <r>
      <rPr>
        <sz val="11"/>
        <rFont val="Calibri"/>
        <family val="2"/>
        <charset val="238"/>
        <scheme val="minor"/>
      </rPr>
      <t>pro bezpečný chod</t>
    </r>
  </si>
  <si>
    <t>pár</t>
  </si>
  <si>
    <t>otvíravých</t>
  </si>
  <si>
    <r>
      <t xml:space="preserve">do ocelové zárubně </t>
    </r>
    <r>
      <rPr>
        <sz val="11"/>
        <rFont val="Calibri"/>
        <family val="2"/>
        <charset val="238"/>
        <scheme val="minor"/>
      </rPr>
      <t>z dílů, plochy</t>
    </r>
  </si>
  <si>
    <t>65-1210</t>
  </si>
  <si>
    <t>65-1220</t>
  </si>
  <si>
    <t>65-1230</t>
  </si>
  <si>
    <t>65-1240</t>
  </si>
  <si>
    <r>
      <t>do ocelové konstrukce,</t>
    </r>
    <r>
      <rPr>
        <sz val="11"/>
        <rFont val="Calibri"/>
        <family val="2"/>
        <charset val="238"/>
        <scheme val="minor"/>
      </rPr>
      <t xml:space="preserve"> plochy</t>
    </r>
  </si>
  <si>
    <t>65-2210</t>
  </si>
  <si>
    <t>65-2220</t>
  </si>
  <si>
    <t>65-2230</t>
  </si>
  <si>
    <t>65-2240</t>
  </si>
  <si>
    <t>posuvných</t>
  </si>
  <si>
    <t>65-3210</t>
  </si>
  <si>
    <t>65-3220</t>
  </si>
  <si>
    <t>65-3230</t>
  </si>
  <si>
    <t>65-3240</t>
  </si>
  <si>
    <t>65-3250</t>
  </si>
  <si>
    <t>65-3260</t>
  </si>
  <si>
    <t>65-4210</t>
  </si>
  <si>
    <t>65-4220</t>
  </si>
  <si>
    <t>65-4230</t>
  </si>
  <si>
    <t>65-4240</t>
  </si>
  <si>
    <t>65-4250</t>
  </si>
  <si>
    <t>65-4260</t>
  </si>
  <si>
    <t>List 6</t>
  </si>
  <si>
    <r>
      <t xml:space="preserve">skládacích, </t>
    </r>
    <r>
      <rPr>
        <sz val="11"/>
        <rFont val="Calibri"/>
        <family val="2"/>
        <charset val="238"/>
        <scheme val="minor"/>
      </rPr>
      <t>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</si>
  <si>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</t>
    </r>
  </si>
  <si>
    <r>
      <t>tříkřídlových,</t>
    </r>
    <r>
      <rPr>
        <sz val="11"/>
        <rFont val="Calibri"/>
        <family val="2"/>
        <charset val="238"/>
        <scheme val="minor"/>
      </rPr>
      <t xml:space="preserve"> plochy</t>
    </r>
  </si>
  <si>
    <t>65-5210</t>
  </si>
  <si>
    <t>65-5220</t>
  </si>
  <si>
    <t>65-5230</t>
  </si>
  <si>
    <t>65-5231</t>
  </si>
  <si>
    <r>
      <t>čtykřídlových,</t>
    </r>
    <r>
      <rPr>
        <sz val="11"/>
        <rFont val="Calibri"/>
        <family val="2"/>
        <charset val="238"/>
        <scheme val="minor"/>
      </rPr>
      <t xml:space="preserve"> plochy</t>
    </r>
  </si>
  <si>
    <t>65-5240</t>
  </si>
  <si>
    <t>65-5250</t>
  </si>
  <si>
    <t>65-5260</t>
  </si>
  <si>
    <t>do ocelové konstrukce</t>
  </si>
  <si>
    <t>65-6210</t>
  </si>
  <si>
    <t>65-6220</t>
  </si>
  <si>
    <t>65-6230</t>
  </si>
  <si>
    <t>65-6231</t>
  </si>
  <si>
    <t>65-6240</t>
  </si>
  <si>
    <t>65-6250</t>
  </si>
  <si>
    <t>65-6260</t>
  </si>
  <si>
    <r>
      <t xml:space="preserve">zvedacích, výklopných </t>
    </r>
    <r>
      <rPr>
        <sz val="11"/>
        <rFont val="Calibri"/>
        <family val="2"/>
        <charset val="238"/>
        <scheme val="minor"/>
      </rPr>
      <t xml:space="preserve"> 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</si>
  <si>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dílů, plochy</t>
    </r>
  </si>
  <si>
    <t>65-7210</t>
  </si>
  <si>
    <t>65-7220</t>
  </si>
  <si>
    <t>65-7230</t>
  </si>
  <si>
    <t>65-7240</t>
  </si>
  <si>
    <r>
      <t xml:space="preserve">do ocelové konstrukce, </t>
    </r>
    <r>
      <rPr>
        <sz val="11"/>
        <rFont val="Calibri"/>
        <family val="2"/>
        <charset val="238"/>
        <scheme val="minor"/>
      </rPr>
      <t>plochy</t>
    </r>
  </si>
  <si>
    <t>65-7310</t>
  </si>
  <si>
    <t>65-7320</t>
  </si>
  <si>
    <t>65-7330</t>
  </si>
  <si>
    <t>65-7340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</si>
  <si>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uzávěrů, výšky</t>
    </r>
  </si>
  <si>
    <t>65-7521</t>
  </si>
  <si>
    <t>65-7522</t>
  </si>
  <si>
    <t>65-7523</t>
  </si>
  <si>
    <t>vratového těsnícího límce</t>
  </si>
  <si>
    <t>65-9111</t>
  </si>
  <si>
    <r>
      <t xml:space="preserve">rozměru </t>
    </r>
    <r>
      <rPr>
        <sz val="11"/>
        <color rgb="FF00B050"/>
        <rFont val="Calibri"/>
        <family val="2"/>
        <charset val="238"/>
        <scheme val="minor"/>
      </rPr>
      <t>do 3500 mm x 3500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</si>
  <si>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</si>
  <si>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66-2110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</si>
  <si>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šroubováním</t>
    </r>
  </si>
  <si>
    <t>66-2120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</si>
  <si>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svařováním</t>
    </r>
  </si>
  <si>
    <t>66-2210</t>
  </si>
  <si>
    <t>List 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</si>
  <si>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</si>
  <si>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83-2101</t>
  </si>
  <si>
    <t>se suchovodem</t>
  </si>
  <si>
    <t>83-2102</t>
  </si>
  <si>
    <t>bez  suchovodu</t>
  </si>
  <si>
    <t>na ocelovou konstrukci</t>
  </si>
  <si>
    <t>83-2111</t>
  </si>
  <si>
    <t>83-2112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</si>
  <si>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k cenám </t>
    </r>
    <r>
      <rPr>
        <sz val="11"/>
        <color rgb="FFFFC000"/>
        <rFont val="Calibri"/>
        <family val="2"/>
        <charset val="238"/>
        <scheme val="minor"/>
      </rPr>
      <t>za montáž</t>
    </r>
  </si>
  <si>
    <r>
      <t xml:space="preserve">ochranného koše, </t>
    </r>
    <r>
      <rPr>
        <sz val="11"/>
        <rFont val="Calibri"/>
        <family val="2"/>
        <charset val="238"/>
        <scheme val="minor"/>
      </rPr>
      <t>připevněného</t>
    </r>
  </si>
  <si>
    <t>83-4111</t>
  </si>
  <si>
    <t>83-4112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</si>
  <si>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</si>
  <si>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86-1000</t>
  </si>
  <si>
    <t>86-1001</t>
  </si>
  <si>
    <t>86-1002</t>
  </si>
  <si>
    <t>86-1010</t>
  </si>
  <si>
    <t>86-1011</t>
  </si>
  <si>
    <t>86-1012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</si>
  <si>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</si>
  <si>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závěsů</t>
    </r>
  </si>
  <si>
    <t>89-3111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</si>
  <si>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</si>
  <si>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89-1112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</si>
  <si>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</si>
  <si>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89-3113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</si>
  <si>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</si>
  <si>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89-3114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</si>
  <si>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</si>
  <si>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89-3115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</si>
  <si>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</si>
  <si>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89-3116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</si>
  <si>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</si>
  <si>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konzol</t>
    </r>
  </si>
  <si>
    <t>89-3121</t>
  </si>
  <si>
    <t>89-1122</t>
  </si>
  <si>
    <t>89-3123</t>
  </si>
  <si>
    <t>89-3124</t>
  </si>
  <si>
    <t>89-3125</t>
  </si>
  <si>
    <t>89-3126</t>
  </si>
  <si>
    <t>bočních stěn</t>
  </si>
  <si>
    <t>89-3131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</si>
  <si>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z umělých hmot</t>
    </r>
  </si>
  <si>
    <t>89-3132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</si>
  <si>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skleněnou</t>
    </r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</si>
  <si>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color rgb="FFFFC000"/>
        <rFont val="Calibri"/>
        <family val="2"/>
        <charset val="238"/>
        <scheme val="minor"/>
      </rPr>
      <t xml:space="preserve">za montáž </t>
    </r>
    <r>
      <rPr>
        <sz val="11"/>
        <rFont val="Calibri"/>
        <family val="2"/>
        <charset val="238"/>
        <scheme val="minor"/>
      </rPr>
      <t>stříšky</t>
    </r>
  </si>
  <si>
    <t>89-3191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</si>
  <si>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z umělých hmot</t>
    </r>
  </si>
  <si>
    <t>89-3192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</si>
  <si>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skleněnou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</si>
  <si>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</si>
  <si>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99-5111</t>
  </si>
  <si>
    <t>99-5112</t>
  </si>
  <si>
    <t>99-5113</t>
  </si>
  <si>
    <t>99-5114</t>
  </si>
  <si>
    <t>99-5115</t>
  </si>
  <si>
    <t>99-5116</t>
  </si>
  <si>
    <t>99-5117</t>
  </si>
  <si>
    <t>List 8</t>
  </si>
  <si>
    <t>783 NÁTĚRY ATYPICKÝCH ZÁMEČNICKÝCH KONSTRUKCÍ</t>
  </si>
  <si>
    <t>Příprava podkladu před provedením nátěru</t>
  </si>
  <si>
    <t>bezoplachové odrezivění</t>
  </si>
  <si>
    <t>30-1311</t>
  </si>
  <si>
    <t>odmaštění vodou ředitelným odmašťovačem</t>
  </si>
  <si>
    <t>odmaštění ředidlovým odmašťovačem</t>
  </si>
  <si>
    <t>30-1401</t>
  </si>
  <si>
    <t>ometení</t>
  </si>
  <si>
    <t>Tmelení</t>
  </si>
  <si>
    <t>32-2101</t>
  </si>
  <si>
    <r>
      <rPr>
        <sz val="11"/>
        <rFont val="Calibri"/>
        <family val="2"/>
        <charset val="238"/>
        <scheme val="minor"/>
      </rPr>
      <t>včetně přebroušení</t>
    </r>
    <r>
      <rPr>
        <sz val="11"/>
        <color rgb="FF92D050"/>
        <rFont val="Calibri"/>
        <family val="2"/>
        <charset val="238"/>
        <scheme val="minor"/>
      </rPr>
      <t xml:space="preserve"> disperzním tmelem</t>
    </r>
  </si>
  <si>
    <t>34-2101</t>
  </si>
  <si>
    <r>
      <t xml:space="preserve">včetně přebroušení  </t>
    </r>
    <r>
      <rPr>
        <sz val="11"/>
        <color rgb="FF92D050"/>
        <rFont val="Calibri"/>
        <family val="2"/>
        <charset val="238"/>
        <scheme val="minor"/>
      </rPr>
      <t>polyuretanovým tmelem</t>
    </r>
  </si>
  <si>
    <t>35-2101</t>
  </si>
  <si>
    <r>
      <t xml:space="preserve">včetně přebroušení </t>
    </r>
    <r>
      <rPr>
        <sz val="11"/>
        <color rgb="FF92D050"/>
        <rFont val="Calibri"/>
        <family val="2"/>
        <charset val="238"/>
        <scheme val="minor"/>
      </rPr>
      <t>polyesterovým tmelem</t>
    </r>
  </si>
  <si>
    <t>Základní impregnační nátěr</t>
  </si>
  <si>
    <t>34-3101</t>
  </si>
  <si>
    <r>
      <rPr>
        <sz val="11"/>
        <color rgb="FF92D050"/>
        <rFont val="Calibri"/>
        <family val="2"/>
        <charset val="238"/>
        <scheme val="minor"/>
      </rPr>
      <t>jednonásobný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92D050"/>
        <rFont val="Calibri"/>
        <family val="2"/>
        <charset val="238"/>
        <scheme val="minor"/>
      </rPr>
      <t>polyuretanový</t>
    </r>
  </si>
  <si>
    <t>Základní nátěr</t>
  </si>
  <si>
    <t>31-4101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</si>
  <si>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</t>
    </r>
  </si>
  <si>
    <t>32-4101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</si>
  <si>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akrylátový</t>
    </r>
  </si>
  <si>
    <t>33-4101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</si>
  <si>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epoxidový</t>
    </r>
  </si>
  <si>
    <t>34-4101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</si>
  <si>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polyuretanový</t>
    </r>
  </si>
  <si>
    <t>35-4101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</si>
  <si>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nitrokombinační</t>
    </r>
  </si>
  <si>
    <t>36-4101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</si>
  <si>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olejový</t>
    </r>
  </si>
  <si>
    <t>Základní antikorozní nátěr</t>
  </si>
  <si>
    <t>31-4201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</si>
  <si>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standardní</t>
    </r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</si>
  <si>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samozákladující</t>
    </r>
  </si>
  <si>
    <t>32-4201</t>
  </si>
  <si>
    <t>33-4201</t>
  </si>
  <si>
    <t>34-4201</t>
  </si>
  <si>
    <t>Mezinátěr</t>
  </si>
  <si>
    <t>31-5101</t>
  </si>
  <si>
    <t>32-5101</t>
  </si>
  <si>
    <t>33-5101</t>
  </si>
  <si>
    <t>Krycí ( email )</t>
  </si>
  <si>
    <t>31-7101</t>
  </si>
  <si>
    <t>32-7101</t>
  </si>
  <si>
    <t>33-7101</t>
  </si>
  <si>
    <t>34-7101</t>
  </si>
  <si>
    <t>ODSTRANĚNÍ NÁTĚRŮ</t>
  </si>
  <si>
    <t>30-6801</t>
  </si>
  <si>
    <t>obroušením</t>
  </si>
  <si>
    <t>30-6805</t>
  </si>
  <si>
    <t>opálením</t>
  </si>
  <si>
    <t>30-6807</t>
  </si>
  <si>
    <t>odstraňovačem nátěrů</t>
  </si>
  <si>
    <t>30-6809</t>
  </si>
  <si>
    <t>okartáčováním</t>
  </si>
  <si>
    <t>30-6811</t>
  </si>
  <si>
    <t>oškrábáním</t>
  </si>
  <si>
    <t>HILTI</t>
  </si>
  <si>
    <t>Lepící hmota</t>
  </si>
  <si>
    <t>Hilti HIT-HY 200</t>
  </si>
  <si>
    <t>balení 330 ml</t>
  </si>
  <si>
    <t>M12</t>
  </si>
  <si>
    <t>M16</t>
  </si>
  <si>
    <t>M20</t>
  </si>
  <si>
    <t>M30</t>
  </si>
  <si>
    <t>Lepidlo</t>
  </si>
  <si>
    <t>.</t>
  </si>
  <si>
    <t>..</t>
  </si>
  <si>
    <t>MK</t>
  </si>
  <si>
    <t>Montáž kotev HILTI</t>
  </si>
  <si>
    <t>KOVÁNÍ</t>
  </si>
  <si>
    <t>SZ</t>
  </si>
  <si>
    <t>Samozavírač</t>
  </si>
  <si>
    <t>PK</t>
  </si>
  <si>
    <t>Panikové kování</t>
  </si>
  <si>
    <t>J</t>
  </si>
  <si>
    <t>D</t>
  </si>
  <si>
    <t>jednokřídlových dveří</t>
  </si>
  <si>
    <t>dvoukřídlových dveří</t>
  </si>
  <si>
    <t>V</t>
  </si>
  <si>
    <t>FAB vložka</t>
  </si>
  <si>
    <t>KZ</t>
  </si>
  <si>
    <t>Koordinátor zavíráni</t>
  </si>
  <si>
    <t>BK</t>
  </si>
  <si>
    <t>Bezpečnostní kování</t>
  </si>
  <si>
    <t>EZ</t>
  </si>
  <si>
    <t>Elektrozámek</t>
  </si>
  <si>
    <t>AOU</t>
  </si>
  <si>
    <t>Aut.otevření+uzavření</t>
  </si>
  <si>
    <t>39-1112</t>
  </si>
  <si>
    <t>Nátěr dveří</t>
  </si>
  <si>
    <t>Šířka</t>
  </si>
  <si>
    <t>Výška</t>
  </si>
  <si>
    <t>Hloubka</t>
  </si>
  <si>
    <t>65-1126</t>
  </si>
  <si>
    <t>Nátěr zárubně</t>
  </si>
  <si>
    <t>Žebříky požární s ochranným košem</t>
  </si>
  <si>
    <t>KŠ</t>
  </si>
  <si>
    <t>Kotevní šroub</t>
  </si>
  <si>
    <t>Hilti HAS-U M12x160</t>
  </si>
  <si>
    <t>Hilti HAS-U M16x220</t>
  </si>
  <si>
    <t>Hilti HAS-U M20x260</t>
  </si>
  <si>
    <t>M24</t>
  </si>
  <si>
    <t>Hilti HAS-U M24x300</t>
  </si>
  <si>
    <t>Hilti HAS-U M30x380</t>
  </si>
  <si>
    <t>M10</t>
  </si>
  <si>
    <t>Hilti HAS-U M10x115</t>
  </si>
  <si>
    <t>do 1 kg</t>
  </si>
  <si>
    <t>přes 1 do 2,5 kg</t>
  </si>
  <si>
    <t>přes 4 do 5,5 kg</t>
  </si>
  <si>
    <t>přes 2,5 do 4 kg</t>
  </si>
  <si>
    <t>přes 5,5 do 10 kg</t>
  </si>
  <si>
    <t>přes 10 do 20 kg</t>
  </si>
  <si>
    <t>přes 20 do 300 kg</t>
  </si>
  <si>
    <t>do 6 kg / m</t>
  </si>
  <si>
    <t>přes 6 do 15 kg / m</t>
  </si>
  <si>
    <t>do 2 kg / m</t>
  </si>
  <si>
    <t>přes 2 do 3 kg / m</t>
  </si>
  <si>
    <t>přes 3 do 15 kg / m</t>
  </si>
  <si>
    <t>do 1,5 kg / m</t>
  </si>
  <si>
    <t>přes 1,5 do 3 kg / m</t>
  </si>
  <si>
    <t>přes 3 do 5 kg / m</t>
  </si>
  <si>
    <t>přes 5 do 15 kg / m</t>
  </si>
  <si>
    <t>přes 15 do 30 kg / m</t>
  </si>
  <si>
    <t>přes 30 do 60 kg / m</t>
  </si>
  <si>
    <t>přes 60 kg / m</t>
  </si>
  <si>
    <t>přes 2 mm</t>
  </si>
  <si>
    <t>přes 1,5 do 5 kg / m</t>
  </si>
  <si>
    <t>do 5 kg / m</t>
  </si>
  <si>
    <t>přes 5 kg / m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</si>
  <si>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</si>
  <si>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t>66-1500</t>
  </si>
  <si>
    <t>66-1501</t>
  </si>
  <si>
    <t>66-1502</t>
  </si>
  <si>
    <t>66-1503</t>
  </si>
  <si>
    <t>66-1504</t>
  </si>
  <si>
    <t>66-1505</t>
  </si>
  <si>
    <t>66-1510</t>
  </si>
  <si>
    <t>66-1511</t>
  </si>
  <si>
    <t>66-1512</t>
  </si>
  <si>
    <t>66-1513</t>
  </si>
  <si>
    <t>66-1514</t>
  </si>
  <si>
    <t>66-1515</t>
  </si>
  <si>
    <t>umístěného ve stěně plochy</t>
  </si>
  <si>
    <t>umístěného ve stropě plochy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</si>
  <si>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</si>
  <si>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do 50 kg</t>
  </si>
  <si>
    <t>do 100 kg</t>
  </si>
  <si>
    <t>do 150 kg</t>
  </si>
  <si>
    <t>do 200 kg</t>
  </si>
  <si>
    <t>do 250 kg</t>
  </si>
  <si>
    <t>do 300 kg</t>
  </si>
  <si>
    <t>do 350 kg</t>
  </si>
  <si>
    <t>přes 350 kg</t>
  </si>
  <si>
    <t>11-1110</t>
  </si>
  <si>
    <t>11-1120</t>
  </si>
  <si>
    <t>11-1130</t>
  </si>
  <si>
    <t>11-1140</t>
  </si>
  <si>
    <t>11-1150</t>
  </si>
  <si>
    <t>11-1160</t>
  </si>
  <si>
    <t>11-1170</t>
  </si>
  <si>
    <t>11-1180</t>
  </si>
  <si>
    <t>11-3110</t>
  </si>
  <si>
    <t>11-3120</t>
  </si>
  <si>
    <t>11-3130</t>
  </si>
  <si>
    <t>11-3140</t>
  </si>
  <si>
    <t>11-3150</t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</si>
  <si>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ocelových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</si>
  <si>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AL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</si>
  <si>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</si>
  <si>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12-2111</t>
  </si>
  <si>
    <t>12-2112</t>
  </si>
  <si>
    <t>12-2113</t>
  </si>
  <si>
    <t>šroubované</t>
  </si>
  <si>
    <t>svařované</t>
  </si>
  <si>
    <t>nýtované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</si>
  <si>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</si>
  <si>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13-1111</t>
  </si>
  <si>
    <t>13-1112</t>
  </si>
  <si>
    <t>13-1113</t>
  </si>
  <si>
    <t>13-3221</t>
  </si>
  <si>
    <t>13-3222</t>
  </si>
  <si>
    <t>13-3223</t>
  </si>
  <si>
    <t>13-3224</t>
  </si>
  <si>
    <t>13-5221</t>
  </si>
  <si>
    <t>13-5222</t>
  </si>
  <si>
    <t>13-5321</t>
  </si>
  <si>
    <t>13-5322</t>
  </si>
  <si>
    <t>napojení</t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</si>
  <si>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přesahové</t>
    </r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</si>
  <si>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dotykové</t>
    </r>
  </si>
  <si>
    <t>plechových lamel</t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</si>
  <si>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</si>
  <si>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</si>
  <si>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</si>
  <si>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</si>
  <si>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330 mm</t>
    </r>
  </si>
  <si>
    <t>do 6 m2</t>
  </si>
  <si>
    <t>do 9 m2</t>
  </si>
  <si>
    <t>do 12 m2</t>
  </si>
  <si>
    <t>do 16 m2</t>
  </si>
  <si>
    <t>přes 16 m2</t>
  </si>
  <si>
    <t>šroubovaných</t>
  </si>
  <si>
    <t>svařovaných</t>
  </si>
  <si>
    <t>nýtovaných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</si>
  <si>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</si>
  <si>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700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</si>
  <si>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1000 mm</t>
    </r>
  </si>
  <si>
    <t>13-5701</t>
  </si>
  <si>
    <t>13-5702</t>
  </si>
  <si>
    <t>13-5703</t>
  </si>
  <si>
    <t>13-5704</t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</si>
  <si>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na konstrukci</t>
    </r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</si>
  <si>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zdí</t>
    </r>
  </si>
  <si>
    <t>13-5711</t>
  </si>
  <si>
    <t>13-5712</t>
  </si>
  <si>
    <t>13-5713</t>
  </si>
  <si>
    <t>13-5714</t>
  </si>
  <si>
    <t>soklová lišta</t>
  </si>
  <si>
    <t>13-5721</t>
  </si>
  <si>
    <t>13-5722</t>
  </si>
  <si>
    <t>na pomocnou konstrukci</t>
  </si>
  <si>
    <t>do zdi</t>
  </si>
  <si>
    <t>z plechových dílců</t>
  </si>
  <si>
    <t>13-6101</t>
  </si>
  <si>
    <t>13-6102</t>
  </si>
  <si>
    <t>13-6103</t>
  </si>
  <si>
    <t>13-6131</t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</si>
  <si>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</si>
  <si>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900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</si>
  <si>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1200 mm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</si>
  <si>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koncový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</si>
  <si>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jednokřídlové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</si>
  <si>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dvojkřídlové</t>
    </r>
  </si>
  <si>
    <t>13-6132</t>
  </si>
  <si>
    <t>13-6133</t>
  </si>
  <si>
    <t>13-6134</t>
  </si>
  <si>
    <t>13-6135</t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</si>
  <si>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nadedveřní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</si>
  <si>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s bočním prosklením</t>
    </r>
  </si>
  <si>
    <t>sloupek</t>
  </si>
  <si>
    <t>13-6141</t>
  </si>
  <si>
    <t>střední</t>
  </si>
  <si>
    <t>13-6142</t>
  </si>
  <si>
    <t>13-6143</t>
  </si>
  <si>
    <t>krajní</t>
  </si>
  <si>
    <t>rohový</t>
  </si>
  <si>
    <t>lišta</t>
  </si>
  <si>
    <t>13-6151</t>
  </si>
  <si>
    <t>13-6152</t>
  </si>
  <si>
    <t>13-6153</t>
  </si>
  <si>
    <r>
      <t xml:space="preserve">horní </t>
    </r>
    <r>
      <rPr>
        <sz val="11"/>
        <rFont val="Calibri"/>
        <family val="2"/>
        <charset val="238"/>
        <scheme val="minor"/>
      </rPr>
      <t>vodící</t>
    </r>
  </si>
  <si>
    <r>
      <t xml:space="preserve">spodní </t>
    </r>
    <r>
      <rPr>
        <sz val="11"/>
        <rFont val="Calibri"/>
        <family val="2"/>
        <charset val="238"/>
        <scheme val="minor"/>
      </rPr>
      <t>vodící</t>
    </r>
  </si>
  <si>
    <t>rohová</t>
  </si>
  <si>
    <t>obložení detailů plechem tvarovaným</t>
  </si>
  <si>
    <t>13-7501</t>
  </si>
  <si>
    <t>13-7502</t>
  </si>
  <si>
    <t>13-7503</t>
  </si>
  <si>
    <t>vytvoření rohu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</si>
  <si>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250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</si>
  <si>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přes 250 mm</t>
    </r>
  </si>
  <si>
    <t>13-7531</t>
  </si>
  <si>
    <t>13-7532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</si>
  <si>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ocelovém plechu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</si>
  <si>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0,25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</si>
  <si>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0,50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</si>
  <si>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0,50 m2</t>
    </r>
  </si>
  <si>
    <t>13-7601</t>
  </si>
  <si>
    <t>13-7603</t>
  </si>
  <si>
    <t>13-7602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</si>
  <si>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AL plechu</t>
    </r>
  </si>
  <si>
    <t>13-7611</t>
  </si>
  <si>
    <t>13-7612</t>
  </si>
  <si>
    <t>13-7613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</si>
  <si>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</si>
  <si>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rámové</t>
  </si>
  <si>
    <t>15-1110</t>
  </si>
  <si>
    <t>15-1120</t>
  </si>
  <si>
    <t>15-1130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</si>
  <si>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</si>
  <si>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</si>
  <si>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</si>
  <si>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15-1210</t>
  </si>
  <si>
    <t>15-1220</t>
  </si>
  <si>
    <t>15-1230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</si>
  <si>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</si>
  <si>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</si>
  <si>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</si>
  <si>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bezrámové celoprosklené jednoduché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</si>
  <si>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</si>
  <si>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3,5 m</t>
    </r>
  </si>
  <si>
    <t>15-2110</t>
  </si>
  <si>
    <t>15-2120</t>
  </si>
  <si>
    <t>bezrámové celoprosklené dvojité</t>
  </si>
  <si>
    <t>15-2210</t>
  </si>
  <si>
    <t>15-2220</t>
  </si>
  <si>
    <t>nezávěsné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</si>
  <si>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4 m</t>
    </r>
  </si>
  <si>
    <t>15-3110</t>
  </si>
  <si>
    <t>15-3120</t>
  </si>
  <si>
    <t>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</si>
  <si>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</si>
  <si>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</si>
  <si>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</si>
  <si>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</si>
  <si>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t>závěsného systému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</si>
  <si>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0,5 m </t>
    </r>
    <r>
      <rPr>
        <sz val="11"/>
        <rFont val="Calibri"/>
        <family val="2"/>
        <charset val="238"/>
        <scheme val="minor"/>
      </rPr>
      <t>pro příčky mobilní závěsné</t>
    </r>
  </si>
  <si>
    <t>15-4110</t>
  </si>
  <si>
    <t>15-4120</t>
  </si>
  <si>
    <t>15-4140</t>
  </si>
  <si>
    <t>15-4130</t>
  </si>
  <si>
    <t>15-4210</t>
  </si>
  <si>
    <t>15-4220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</si>
  <si>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1 m </t>
    </r>
    <r>
      <rPr>
        <sz val="11"/>
        <rFont val="Calibri"/>
        <family val="2"/>
        <charset val="238"/>
        <scheme val="minor"/>
      </rPr>
      <t>pro příčky mobilní závěsné</t>
    </r>
  </si>
  <si>
    <t>příplatek k cenám za osazení a seřízení dveří</t>
  </si>
  <si>
    <r>
      <rPr>
        <sz val="11"/>
        <color rgb="FF00B050"/>
        <rFont val="Calibri"/>
        <family val="2"/>
        <charset val="238"/>
        <scheme val="minor"/>
      </rPr>
      <t xml:space="preserve">jednokřídlových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</si>
  <si>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r>
      <rPr>
        <sz val="11"/>
        <color rgb="FF00B050"/>
        <rFont val="Calibri"/>
        <family val="2"/>
        <charset val="238"/>
        <scheme val="minor"/>
      </rPr>
      <t xml:space="preserve">dvoukřídlových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</si>
  <si>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t>15-9110</t>
  </si>
  <si>
    <t>15-9120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</si>
  <si>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KOMPLETNÍHO KOVOVÉHO ZÁBRADLÍ</t>
    </r>
  </si>
  <si>
    <t>přímého z dílců</t>
  </si>
  <si>
    <r>
      <rPr>
        <sz val="11"/>
        <color rgb="FF0070C0"/>
        <rFont val="Calibri"/>
        <family val="2"/>
        <charset val="238"/>
        <scheme val="minor"/>
      </rPr>
      <t>v rovině</t>
    </r>
    <r>
      <rPr>
        <sz val="11"/>
        <color rgb="FFFFC000"/>
        <rFont val="Calibri"/>
        <family val="2"/>
        <charset val="238"/>
        <scheme val="minor"/>
      </rPr>
      <t xml:space="preserve"> ( na rovné ploše ) kotveného do</t>
    </r>
  </si>
  <si>
    <r>
      <t xml:space="preserve">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</si>
  <si>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ocelové konstrukce</t>
  </si>
  <si>
    <t>betonu</t>
  </si>
  <si>
    <r>
      <rPr>
        <sz val="11"/>
        <color rgb="FF0070C0"/>
        <rFont val="Calibri"/>
        <family val="2"/>
        <charset val="238"/>
        <scheme val="minor"/>
      </rPr>
      <t>na schodišti</t>
    </r>
    <r>
      <rPr>
        <sz val="11"/>
        <color rgb="FFFFC000"/>
        <rFont val="Calibri"/>
        <family val="2"/>
        <charset val="238"/>
        <scheme val="minor"/>
      </rPr>
      <t xml:space="preserve"> kotveného do</t>
    </r>
  </si>
  <si>
    <t>16-3101</t>
  </si>
  <si>
    <t>16-3111</t>
  </si>
  <si>
    <t>16-3121</t>
  </si>
  <si>
    <t>16-3201</t>
  </si>
  <si>
    <t>16-3211</t>
  </si>
  <si>
    <t>16-3221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</si>
  <si>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ZÁBRADLÍ HLINÍKOVÉHO BALKÓNOVÉHO NEBO LODŽIOVÉHO</t>
    </r>
  </si>
  <si>
    <t>s výplní vč. dodávky kotevních prvků délky</t>
  </si>
  <si>
    <t>do 1 m</t>
  </si>
  <si>
    <r>
      <rPr>
        <sz val="11"/>
        <rFont val="Calibri"/>
        <family val="2"/>
        <charset val="238"/>
        <scheme val="minor"/>
      </rPr>
      <t>přes 1 m</t>
    </r>
    <r>
      <rPr>
        <sz val="11"/>
        <color rgb="FF00B050"/>
        <rFont val="Calibri"/>
        <family val="2"/>
        <charset val="238"/>
        <scheme val="minor"/>
      </rPr>
      <t xml:space="preserve"> do 2 m</t>
    </r>
  </si>
  <si>
    <r>
      <rPr>
        <sz val="11"/>
        <rFont val="Calibri"/>
        <family val="2"/>
        <charset val="238"/>
        <scheme val="minor"/>
      </rPr>
      <t>přes 2 m</t>
    </r>
    <r>
      <rPr>
        <sz val="11"/>
        <color rgb="FF00B050"/>
        <rFont val="Calibri"/>
        <family val="2"/>
        <charset val="238"/>
        <scheme val="minor"/>
      </rPr>
      <t xml:space="preserve"> do 3 m</t>
    </r>
  </si>
  <si>
    <r>
      <rPr>
        <sz val="11"/>
        <rFont val="Calibri"/>
        <family val="2"/>
        <charset val="238"/>
        <scheme val="minor"/>
      </rPr>
      <t>přes 5 m</t>
    </r>
    <r>
      <rPr>
        <sz val="11"/>
        <color rgb="FF00B050"/>
        <rFont val="Calibri"/>
        <family val="2"/>
        <charset val="238"/>
        <scheme val="minor"/>
      </rPr>
      <t xml:space="preserve"> do 6 m</t>
    </r>
  </si>
  <si>
    <r>
      <rPr>
        <sz val="11"/>
        <rFont val="Calibri"/>
        <family val="2"/>
        <charset val="238"/>
        <scheme val="minor"/>
      </rPr>
      <t>přes 4 m</t>
    </r>
    <r>
      <rPr>
        <sz val="11"/>
        <color rgb="FF00B050"/>
        <rFont val="Calibri"/>
        <family val="2"/>
        <charset val="238"/>
        <scheme val="minor"/>
      </rPr>
      <t xml:space="preserve"> do 5 m</t>
    </r>
  </si>
  <si>
    <r>
      <rPr>
        <sz val="11"/>
        <rFont val="Calibri"/>
        <family val="2"/>
        <charset val="238"/>
        <scheme val="minor"/>
      </rPr>
      <t>přes 3 m</t>
    </r>
    <r>
      <rPr>
        <sz val="11"/>
        <color rgb="FF00B050"/>
        <rFont val="Calibri"/>
        <family val="2"/>
        <charset val="238"/>
        <scheme val="minor"/>
      </rPr>
      <t xml:space="preserve"> do 4 m</t>
    </r>
  </si>
  <si>
    <t>přes 6 m</t>
  </si>
  <si>
    <t>16-2111</t>
  </si>
  <si>
    <t>16-2131</t>
  </si>
  <si>
    <t>16-2112</t>
  </si>
  <si>
    <t>16-2113</t>
  </si>
  <si>
    <t>16-2114</t>
  </si>
  <si>
    <t>16-2115</t>
  </si>
  <si>
    <t>16-2116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</si>
  <si>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OPLECHOVÁNÍ A LEMOVÁNÍ OCELOVÝCH KONSTRUKCÍ</t>
    </r>
  </si>
  <si>
    <t>stěn a střech ocelovým plechem rozvinuté šířky</t>
  </si>
  <si>
    <t>do 100 mm</t>
  </si>
  <si>
    <t>do 150 mm</t>
  </si>
  <si>
    <t>do 200 mm</t>
  </si>
  <si>
    <t>do 250 mm</t>
  </si>
  <si>
    <t>do 330 mm</t>
  </si>
  <si>
    <t>do 400 mm</t>
  </si>
  <si>
    <t>do 500 mm</t>
  </si>
  <si>
    <t>do 600 mm</t>
  </si>
  <si>
    <t>do 700 mm</t>
  </si>
  <si>
    <t>do 800 mm</t>
  </si>
  <si>
    <t>19-0111</t>
  </si>
  <si>
    <t>19-0112</t>
  </si>
  <si>
    <t>19-0113</t>
  </si>
  <si>
    <t>19-0114</t>
  </si>
  <si>
    <t>19-0115</t>
  </si>
  <si>
    <t>19-0116</t>
  </si>
  <si>
    <t>19-0117</t>
  </si>
  <si>
    <t>19-0118</t>
  </si>
  <si>
    <t>19-0119</t>
  </si>
  <si>
    <t>19-0120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</si>
  <si>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KOVOVÉHO VENKOVNÍHO  SCHODIŠTĚ</t>
    </r>
  </si>
  <si>
    <t>bez zábradlí a podesty, pro šířku stupně do 1200 mm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</si>
  <si>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</si>
  <si>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r>
      <t xml:space="preserve">do 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</si>
  <si>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do betonu</t>
  </si>
  <si>
    <r>
      <rPr>
        <sz val="11"/>
        <color rgb="FF0070C0"/>
        <rFont val="Calibri"/>
        <family val="2"/>
        <charset val="238"/>
        <scheme val="minor"/>
      </rPr>
      <t>vřetenového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</si>
  <si>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t>21-1311</t>
  </si>
  <si>
    <t>21-1312</t>
  </si>
  <si>
    <t>21-1313</t>
  </si>
  <si>
    <t>21-1321</t>
  </si>
  <si>
    <t>21-1322</t>
  </si>
  <si>
    <t>21-1323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</si>
  <si>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OCHRANNÉ KONSTRUKCE VÝTAHOVÝCH ŠACHET</t>
    </r>
  </si>
  <si>
    <r>
      <t xml:space="preserve">průběžné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obtáčející schodiště, </t>
    </r>
    <r>
      <rPr>
        <sz val="11"/>
        <rFont val="Calibri"/>
        <family val="2"/>
        <charset val="238"/>
        <scheme val="minor"/>
      </rPr>
      <t>s úpravou</t>
    </r>
  </si>
  <si>
    <t>pro zasklení</t>
  </si>
  <si>
    <t>pro výplň drátěnou sítí</t>
  </si>
  <si>
    <t>24-8110</t>
  </si>
  <si>
    <t>24-9110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</si>
  <si>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KOVOVÝCH FASÁDNÍCH SLUNOLAMŮ</t>
    </r>
  </si>
  <si>
    <t>horizontálních</t>
  </si>
  <si>
    <t>vertikálních</t>
  </si>
  <si>
    <t>42-6201</t>
  </si>
  <si>
    <t>42-6202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</si>
  <si>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JEDNODUCHÝCH</t>
    </r>
  </si>
  <si>
    <r>
      <t xml:space="preserve">z hliníkových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ocelových profilů</t>
    </r>
  </si>
  <si>
    <t>pevných</t>
  </si>
  <si>
    <r>
      <t xml:space="preserve">do celostěnových panelů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ocelové konstrukce, </t>
    </r>
    <r>
      <rPr>
        <sz val="11"/>
        <rFont val="Calibri"/>
        <family val="2"/>
        <charset val="238"/>
        <scheme val="minor"/>
      </rPr>
      <t>plochy</t>
    </r>
  </si>
  <si>
    <t>do 0,6 m2</t>
  </si>
  <si>
    <r>
      <rPr>
        <sz val="11"/>
        <rFont val="Calibri"/>
        <family val="2"/>
        <charset val="238"/>
        <scheme val="minor"/>
      </rPr>
      <t>přes 0,6 m</t>
    </r>
    <r>
      <rPr>
        <sz val="11"/>
        <color rgb="FF00B050"/>
        <rFont val="Calibri"/>
        <family val="2"/>
        <charset val="238"/>
        <scheme val="minor"/>
      </rPr>
      <t xml:space="preserve"> do 1,5 m2</t>
    </r>
  </si>
  <si>
    <r>
      <rPr>
        <sz val="11"/>
        <rFont val="Calibri"/>
        <family val="2"/>
        <charset val="238"/>
        <scheme val="minor"/>
      </rPr>
      <t>přes 1,5 m</t>
    </r>
    <r>
      <rPr>
        <sz val="11"/>
        <color rgb="FF00B050"/>
        <rFont val="Calibri"/>
        <family val="2"/>
        <charset val="238"/>
        <scheme val="minor"/>
      </rPr>
      <t xml:space="preserve"> do 2,5 m2</t>
    </r>
  </si>
  <si>
    <t>přes 2,5 m2</t>
  </si>
  <si>
    <t>61-0111</t>
  </si>
  <si>
    <t>61-0112</t>
  </si>
  <si>
    <t>61-0113</t>
  </si>
  <si>
    <t>61-0114</t>
  </si>
  <si>
    <r>
      <t xml:space="preserve">do zdiva, </t>
    </r>
    <r>
      <rPr>
        <sz val="11"/>
        <rFont val="Calibri"/>
        <family val="2"/>
        <charset val="238"/>
        <scheme val="minor"/>
      </rPr>
      <t>plochy</t>
    </r>
  </si>
  <si>
    <t>61-0115</t>
  </si>
  <si>
    <t>61-0116</t>
  </si>
  <si>
    <t>61-0117</t>
  </si>
  <si>
    <t>61-0118</t>
  </si>
  <si>
    <r>
      <t xml:space="preserve">otvíravých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70C0"/>
        <rFont val="Calibri"/>
        <family val="2"/>
        <charset val="238"/>
        <scheme val="minor"/>
      </rPr>
      <t xml:space="preserve"> výklopných</t>
    </r>
  </si>
  <si>
    <t>61-0121</t>
  </si>
  <si>
    <t>61-0122</t>
  </si>
  <si>
    <t>61-0123</t>
  </si>
  <si>
    <t>61-0124</t>
  </si>
  <si>
    <t>61-0125</t>
  </si>
  <si>
    <t>61-0126</t>
  </si>
  <si>
    <t>61-0127</t>
  </si>
  <si>
    <t>61-0128</t>
  </si>
  <si>
    <t>podávacích</t>
  </si>
  <si>
    <r>
      <t xml:space="preserve">horizontálně </t>
    </r>
    <r>
      <rPr>
        <sz val="11"/>
        <rFont val="Calibri"/>
        <family val="2"/>
        <charset val="238"/>
        <scheme val="minor"/>
      </rPr>
      <t>posuvných</t>
    </r>
  </si>
  <si>
    <t>s vodícím rámem ve zdi</t>
  </si>
  <si>
    <t>s pevně zasklenými bočními díly</t>
  </si>
  <si>
    <r>
      <t xml:space="preserve">vertikálně </t>
    </r>
    <r>
      <rPr>
        <sz val="11"/>
        <rFont val="Calibri"/>
        <family val="2"/>
        <charset val="238"/>
        <scheme val="minor"/>
      </rPr>
      <t>posuvných</t>
    </r>
  </si>
  <si>
    <t>s pevně zasklenými horním dílem</t>
  </si>
  <si>
    <t>s horním dílem s protizávažím</t>
  </si>
  <si>
    <t>s protizávažím v ochranném krytu</t>
  </si>
  <si>
    <t>61-0211</t>
  </si>
  <si>
    <t>61-0212</t>
  </si>
  <si>
    <t>61-0216</t>
  </si>
  <si>
    <t>61-0217</t>
  </si>
  <si>
    <t>61-0218</t>
  </si>
  <si>
    <t>61-0219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</si>
  <si>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ZDVOJENÝCH</t>
    </r>
  </si>
  <si>
    <t>62-0111</t>
  </si>
  <si>
    <t>62-0112</t>
  </si>
  <si>
    <t>62-0113</t>
  </si>
  <si>
    <t>62-0114</t>
  </si>
  <si>
    <t>62-0115</t>
  </si>
  <si>
    <t>62-0116</t>
  </si>
  <si>
    <t>62-0117</t>
  </si>
  <si>
    <t>62-0118</t>
  </si>
  <si>
    <t>62-0121</t>
  </si>
  <si>
    <t>62-0122</t>
  </si>
  <si>
    <t>62-0123</t>
  </si>
  <si>
    <t>62-0124</t>
  </si>
  <si>
    <t>62-0125</t>
  </si>
  <si>
    <t>62-0126</t>
  </si>
  <si>
    <t>62-0127</t>
  </si>
  <si>
    <t>62-0128</t>
  </si>
  <si>
    <t>ostatní práce</t>
  </si>
  <si>
    <t>montáž kování</t>
  </si>
  <si>
    <t>okenní sklápěčky s olivou</t>
  </si>
  <si>
    <t>okenní sklápěčky s rozvorou</t>
  </si>
  <si>
    <t>dvoucestné rozvory</t>
  </si>
  <si>
    <t>trojcestné rozvory</t>
  </si>
  <si>
    <t>oliva, půloliva, nárazník</t>
  </si>
  <si>
    <t>jazýčkový uzávěr</t>
  </si>
  <si>
    <t>pákového uzávěru</t>
  </si>
  <si>
    <t>okenní záskočka</t>
  </si>
  <si>
    <t>lavičníku</t>
  </si>
  <si>
    <t>závěsu</t>
  </si>
  <si>
    <t>stavěče okenního křídla</t>
  </si>
  <si>
    <t>těsnění oken</t>
  </si>
  <si>
    <t>lepením</t>
  </si>
  <si>
    <t>namačkáním</t>
  </si>
  <si>
    <t>kovovým páskem</t>
  </si>
  <si>
    <t>okapnice</t>
  </si>
  <si>
    <t>plechové</t>
  </si>
  <si>
    <t>krycích ocelových lišt oboustranně</t>
  </si>
  <si>
    <t>vložek meziokenních</t>
  </si>
  <si>
    <t>ocelových</t>
  </si>
  <si>
    <t>hliníkových</t>
  </si>
  <si>
    <t>62-0711</t>
  </si>
  <si>
    <t>62-0712</t>
  </si>
  <si>
    <t>62-0713</t>
  </si>
  <si>
    <t>62-0714</t>
  </si>
  <si>
    <t>62-0715</t>
  </si>
  <si>
    <t>62-0716</t>
  </si>
  <si>
    <t>62-0717</t>
  </si>
  <si>
    <t>62-0718</t>
  </si>
  <si>
    <t>62-0719</t>
  </si>
  <si>
    <t>62-0720</t>
  </si>
  <si>
    <t>62-0721</t>
  </si>
  <si>
    <t>62-6101</t>
  </si>
  <si>
    <t>62-6102</t>
  </si>
  <si>
    <t>62-6103</t>
  </si>
  <si>
    <t>62-6104</t>
  </si>
  <si>
    <t>62-6105</t>
  </si>
  <si>
    <t>62-7101</t>
  </si>
  <si>
    <t>62-7102</t>
  </si>
  <si>
    <t>62-7200</t>
  </si>
  <si>
    <t>62-7210</t>
  </si>
  <si>
    <t>příplatek k montáži oken</t>
  </si>
  <si>
    <t>za připojovací spáru</t>
  </si>
  <si>
    <t>parotěsnou páskou interiérovou</t>
  </si>
  <si>
    <t>paropropustnou páskou exteriérovou</t>
  </si>
  <si>
    <t>těsnícím akrylátovým tmelem exteriérovým</t>
  </si>
  <si>
    <t>impregnovanou komprimační páskou exteriérovou</t>
  </si>
  <si>
    <t>kompletní komprimační impregnovanou páskou</t>
  </si>
  <si>
    <t>62-7306</t>
  </si>
  <si>
    <t>62-7307</t>
  </si>
  <si>
    <t>62-7308</t>
  </si>
  <si>
    <t>62-7309</t>
  </si>
  <si>
    <t>62-7310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</si>
  <si>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</si>
  <si>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t>zdižně posuvných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</si>
  <si>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</si>
  <si>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</si>
  <si>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</si>
  <si>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</si>
  <si>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</si>
  <si>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63-0111</t>
  </si>
  <si>
    <t>63-0112</t>
  </si>
  <si>
    <t>63-0113</t>
  </si>
  <si>
    <t>63-0114</t>
  </si>
  <si>
    <t>63-0115</t>
  </si>
  <si>
    <t>List 9</t>
  </si>
  <si>
    <t>63-0121</t>
  </si>
  <si>
    <t>63-0122</t>
  </si>
  <si>
    <t>63-0123</t>
  </si>
  <si>
    <t>63-0124</t>
  </si>
  <si>
    <t>63-0125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</si>
  <si>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</si>
  <si>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</si>
  <si>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</si>
  <si>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</si>
  <si>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</si>
  <si>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sklopně posuvných</t>
  </si>
  <si>
    <t>63-0211</t>
  </si>
  <si>
    <t>63-0212</t>
  </si>
  <si>
    <t>63-0213</t>
  </si>
  <si>
    <t>63-0214</t>
  </si>
  <si>
    <t>63-0215</t>
  </si>
  <si>
    <t>63-0221</t>
  </si>
  <si>
    <t>63-0222</t>
  </si>
  <si>
    <t>63-0223</t>
  </si>
  <si>
    <t>63-0224</t>
  </si>
  <si>
    <t>63-0225</t>
  </si>
  <si>
    <t>List 10</t>
  </si>
  <si>
    <t>List 11</t>
  </si>
  <si>
    <t>List 12</t>
  </si>
  <si>
    <t>List 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</si>
  <si>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</si>
  <si>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t>pevné</t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</si>
  <si>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</si>
  <si>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</si>
  <si>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</si>
  <si>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</si>
  <si>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automatické</t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</si>
  <si>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</si>
  <si>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</si>
  <si>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66-1000</t>
  </si>
  <si>
    <t>66-1001</t>
  </si>
  <si>
    <t>66-1005</t>
  </si>
  <si>
    <t>66-1006</t>
  </si>
  <si>
    <t>66-1101</t>
  </si>
  <si>
    <t>66-1100</t>
  </si>
  <si>
    <t>66-1102</t>
  </si>
  <si>
    <t>66-1105</t>
  </si>
  <si>
    <t>66-1106</t>
  </si>
  <si>
    <t>66-1107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</si>
  <si>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</si>
  <si>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r>
      <t xml:space="preserve">pevných, </t>
    </r>
    <r>
      <rPr>
        <sz val="11"/>
        <rFont val="Calibri"/>
        <family val="2"/>
        <charset val="238"/>
        <scheme val="minor"/>
      </rPr>
      <t>plochy jednotlivě</t>
    </r>
  </si>
  <si>
    <t>přes 13 m2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</si>
  <si>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</si>
  <si>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 m2</t>
    </r>
  </si>
  <si>
    <t>do 20 m2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</si>
  <si>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</si>
  <si>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přes 13 </t>
    </r>
    <r>
      <rPr>
        <sz val="11"/>
        <color rgb="FF00B050"/>
        <rFont val="Calibri"/>
        <family val="2"/>
        <charset val="238"/>
        <scheme val="minor"/>
      </rPr>
      <t>do 20 m2</t>
    </r>
  </si>
  <si>
    <t>přes 32 m2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</si>
  <si>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12 m2</t>
    </r>
  </si>
  <si>
    <r>
      <t xml:space="preserve">přes 12 </t>
    </r>
    <r>
      <rPr>
        <sz val="11"/>
        <color rgb="FF00B050"/>
        <rFont val="Calibri"/>
        <family val="2"/>
        <charset val="238"/>
        <scheme val="minor"/>
      </rPr>
      <t>do 16 m2</t>
    </r>
  </si>
  <si>
    <t>71-1110</t>
  </si>
  <si>
    <t>71-1120</t>
  </si>
  <si>
    <t>71-1130</t>
  </si>
  <si>
    <t>71-1140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</si>
  <si>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</si>
  <si>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72-1110</t>
  </si>
  <si>
    <t>72-1120</t>
  </si>
  <si>
    <t>72-1130</t>
  </si>
  <si>
    <t>72-1140</t>
  </si>
  <si>
    <t>List 14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</si>
  <si>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</si>
  <si>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r>
      <t xml:space="preserve">čtyřhranných, </t>
    </r>
    <r>
      <rPr>
        <sz val="11"/>
        <rFont val="Calibri"/>
        <family val="2"/>
        <charset val="238"/>
        <scheme val="minor"/>
      </rPr>
      <t>průřezu</t>
    </r>
  </si>
  <si>
    <t>do 0,01 m2</t>
  </si>
  <si>
    <r>
      <t xml:space="preserve">přes 0,01 </t>
    </r>
    <r>
      <rPr>
        <sz val="11"/>
        <color rgb="FF00B050"/>
        <rFont val="Calibri"/>
        <family val="2"/>
        <charset val="238"/>
        <scheme val="minor"/>
      </rPr>
      <t>do 0,04 m2</t>
    </r>
  </si>
  <si>
    <r>
      <t xml:space="preserve">přes 0,04 </t>
    </r>
    <r>
      <rPr>
        <sz val="11"/>
        <color rgb="FF00B050"/>
        <rFont val="Calibri"/>
        <family val="2"/>
        <charset val="238"/>
        <scheme val="minor"/>
      </rPr>
      <t>do 0,09 m2</t>
    </r>
  </si>
  <si>
    <r>
      <t xml:space="preserve">kruhových, </t>
    </r>
    <r>
      <rPr>
        <sz val="11"/>
        <rFont val="Calibri"/>
        <family val="2"/>
        <charset val="238"/>
        <scheme val="minor"/>
      </rPr>
      <t>průřezu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</si>
  <si>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200 mm</t>
    </r>
  </si>
  <si>
    <r>
      <t xml:space="preserve">přes 200 </t>
    </r>
    <r>
      <rPr>
        <sz val="11"/>
        <color rgb="FF00B050"/>
        <rFont val="Calibri"/>
        <family val="2"/>
        <charset val="238"/>
        <scheme val="minor"/>
      </rPr>
      <t>do 300 mm</t>
    </r>
  </si>
  <si>
    <t>81-0111</t>
  </si>
  <si>
    <t>81-0112</t>
  </si>
  <si>
    <t>81-0113</t>
  </si>
  <si>
    <t>81-0121</t>
  </si>
  <si>
    <t>81-0122</t>
  </si>
  <si>
    <t>81-0123</t>
  </si>
  <si>
    <t>83-2121</t>
  </si>
  <si>
    <t>83-2122</t>
  </si>
  <si>
    <t>do sendvičového panelu</t>
  </si>
  <si>
    <t>83-2131</t>
  </si>
  <si>
    <t>83-2132</t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</si>
  <si>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</si>
  <si>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zdiva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</si>
  <si>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betonu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</si>
  <si>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na ocelovou konstrukci</t>
    </r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</si>
  <si>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5m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</si>
  <si>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</si>
  <si>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r>
      <t xml:space="preserve">pochůzné konstrukce </t>
    </r>
    <r>
      <rPr>
        <sz val="11"/>
        <rFont val="Calibri"/>
        <family val="2"/>
        <charset val="238"/>
        <scheme val="minor"/>
      </rPr>
      <t>( rám a rošty )</t>
    </r>
  </si>
  <si>
    <t>pochůzné a části nosné konstrukce lávky</t>
  </si>
  <si>
    <t>kompletní celé lávky</t>
  </si>
  <si>
    <t>85-1101</t>
  </si>
  <si>
    <t>85-1102</t>
  </si>
  <si>
    <t>85-1104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</si>
  <si>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</si>
  <si>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r>
      <rPr>
        <sz val="11"/>
        <color rgb="FFFFC000"/>
        <rFont val="Calibri"/>
        <family val="2"/>
        <charset val="238"/>
        <scheme val="minor"/>
      </rPr>
      <t xml:space="preserve">pro vedení v kolektorech, </t>
    </r>
    <r>
      <rPr>
        <sz val="11"/>
        <rFont val="Calibri"/>
        <family val="2"/>
        <charset val="238"/>
        <scheme val="minor"/>
      </rPr>
      <t>hmotnosti jednotlivě</t>
    </r>
  </si>
  <si>
    <t>87-1110</t>
  </si>
  <si>
    <t>List 15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</si>
  <si>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ZÁCHYTNÉHO SYSTÉMU PROTI PÁDU</t>
    </r>
  </si>
  <si>
    <t>88-1111</t>
  </si>
  <si>
    <t>do ŽB expanzní kotvou, samořeznými vruty,sevřením</t>
  </si>
  <si>
    <t>88-1112</t>
  </si>
  <si>
    <t>do ŽB chemickou kotvou</t>
  </si>
  <si>
    <t>88-1141</t>
  </si>
  <si>
    <t>do ŽB mechanickou kotvou</t>
  </si>
  <si>
    <t>88-1115</t>
  </si>
  <si>
    <t>do dutinkového panelu expanzní kotvou, mechan.kotvou</t>
  </si>
  <si>
    <t>88-1118</t>
  </si>
  <si>
    <t>do trapézového plechu samořeznými vruty, příchytkami</t>
  </si>
  <si>
    <t>88-1121</t>
  </si>
  <si>
    <t>do sendvičových panelů samořeznými vruty, nýtováním</t>
  </si>
  <si>
    <t>montáž bodů</t>
  </si>
  <si>
    <t>88-1124</t>
  </si>
  <si>
    <t>do ocelových profilů šroubením, sevřením</t>
  </si>
  <si>
    <t>88-1125</t>
  </si>
  <si>
    <t>do ocelových profilů svarem</t>
  </si>
  <si>
    <t>88-1144</t>
  </si>
  <si>
    <t>do ocelových profilů svorníky</t>
  </si>
  <si>
    <t>88-1128</t>
  </si>
  <si>
    <t>do dřevěných trámových konstrukcí sevřením, kotvením</t>
  </si>
  <si>
    <t>88-1132</t>
  </si>
  <si>
    <t>do šikmé střechyse střešní krytinou falcovou</t>
  </si>
  <si>
    <t>88-1135</t>
  </si>
  <si>
    <t>zátěžových volně ložených</t>
  </si>
  <si>
    <r>
      <t xml:space="preserve">montáž nástavců </t>
    </r>
    <r>
      <rPr>
        <sz val="11"/>
        <rFont val="Calibri"/>
        <family val="2"/>
        <charset val="238"/>
        <scheme val="minor"/>
      </rPr>
      <t>( středový - rohový - dělící )</t>
    </r>
  </si>
  <si>
    <t>88-1151</t>
  </si>
  <si>
    <t>v záchytném systému poddajného kotvícího vedení</t>
  </si>
  <si>
    <t>do 50 m</t>
  </si>
  <si>
    <t>soubor</t>
  </si>
  <si>
    <t>88-1152</t>
  </si>
  <si>
    <t>do 200 m</t>
  </si>
  <si>
    <t>88-1153</t>
  </si>
  <si>
    <t>přes 200 m</t>
  </si>
  <si>
    <t xml:space="preserve">montáž lana </t>
  </si>
  <si>
    <t>88-1161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</si>
  <si>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</si>
  <si>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89-2111</t>
  </si>
  <si>
    <t>o rozměru 2000 x 2500 mm, nosnost 6000 kg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</si>
  <si>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</si>
  <si>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89-6110</t>
  </si>
  <si>
    <t>89-6111</t>
  </si>
  <si>
    <t>89-6112</t>
  </si>
  <si>
    <t>89-6115</t>
  </si>
  <si>
    <t>89-6120</t>
  </si>
  <si>
    <t>na pero jednostranných</t>
  </si>
  <si>
    <t>na pero oboustranných</t>
  </si>
  <si>
    <t>lišt</t>
  </si>
  <si>
    <t>okopových plechů</t>
  </si>
  <si>
    <t>montáž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</si>
  <si>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</si>
  <si>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</t>
  </si>
  <si>
    <t>21-1001</t>
  </si>
  <si>
    <t>do 5 kg</t>
  </si>
  <si>
    <r>
      <t xml:space="preserve">přes 5 </t>
    </r>
    <r>
      <rPr>
        <sz val="11"/>
        <color rgb="FF00B050"/>
        <rFont val="Calibri"/>
        <family val="2"/>
        <charset val="238"/>
        <scheme val="minor"/>
      </rPr>
      <t>do 10 kg</t>
    </r>
  </si>
  <si>
    <r>
      <t xml:space="preserve">přes 10 </t>
    </r>
    <r>
      <rPr>
        <sz val="11"/>
        <color rgb="FF00B050"/>
        <rFont val="Calibri"/>
        <family val="2"/>
        <charset val="238"/>
        <scheme val="minor"/>
      </rPr>
      <t>do 20 kg</t>
    </r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</si>
  <si>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50 kg</t>
    </r>
  </si>
  <si>
    <r>
      <t xml:space="preserve">přes 50 </t>
    </r>
    <r>
      <rPr>
        <sz val="11"/>
        <color rgb="FF00B050"/>
        <rFont val="Calibri"/>
        <family val="2"/>
        <charset val="238"/>
        <scheme val="minor"/>
      </rPr>
      <t>do 100 kg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</si>
  <si>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250 kg</t>
    </r>
  </si>
  <si>
    <r>
      <t xml:space="preserve">přes 250 </t>
    </r>
    <r>
      <rPr>
        <sz val="11"/>
        <color rgb="FF00B050"/>
        <rFont val="Calibri"/>
        <family val="2"/>
        <charset val="238"/>
        <scheme val="minor"/>
      </rPr>
      <t>do 500 kg</t>
    </r>
  </si>
  <si>
    <t>21-1011</t>
  </si>
  <si>
    <t>z kompozitních pochůzných litých roštů do délky 1 m</t>
  </si>
  <si>
    <t>z kompozitních pochůzných skládaných roštů do délky 1 m</t>
  </si>
  <si>
    <t>22-1001</t>
  </si>
  <si>
    <r>
      <t xml:space="preserve">zábradlí </t>
    </r>
    <r>
      <rPr>
        <sz val="11"/>
        <rFont val="Calibri"/>
        <family val="2"/>
        <charset val="238"/>
        <scheme val="minor"/>
      </rPr>
      <t>kotvených do</t>
    </r>
  </si>
  <si>
    <t>zdiva</t>
  </si>
  <si>
    <t>22-100</t>
  </si>
  <si>
    <t>22-1003</t>
  </si>
  <si>
    <t>22-1004</t>
  </si>
  <si>
    <t>22-1005</t>
  </si>
  <si>
    <t>lehčených betonů</t>
  </si>
  <si>
    <t>železobetonu</t>
  </si>
  <si>
    <t>kompozitu</t>
  </si>
  <si>
    <r>
      <t xml:space="preserve">podlah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podest </t>
    </r>
    <r>
      <rPr>
        <sz val="11"/>
        <rFont val="Calibri"/>
        <family val="2"/>
        <charset val="238"/>
        <scheme val="minor"/>
      </rPr>
      <t>z kompozitních pochůzných</t>
    </r>
  </si>
  <si>
    <r>
      <t xml:space="preserve">litých </t>
    </r>
    <r>
      <rPr>
        <sz val="11"/>
        <rFont val="Calibri"/>
        <family val="2"/>
        <charset val="238"/>
        <scheme val="minor"/>
      </rPr>
      <t>roštů o hmotnosti</t>
    </r>
  </si>
  <si>
    <t>59-1001</t>
  </si>
  <si>
    <t>do 15 kg / m2</t>
  </si>
  <si>
    <t>59-1002</t>
  </si>
  <si>
    <t>do 30 kg / m2</t>
  </si>
  <si>
    <t>59-1003</t>
  </si>
  <si>
    <t>do 50 kg / m2</t>
  </si>
  <si>
    <r>
      <t xml:space="preserve">pochůzných skládaných </t>
    </r>
    <r>
      <rPr>
        <sz val="11"/>
        <rFont val="Calibri"/>
        <family val="2"/>
        <charset val="238"/>
        <scheme val="minor"/>
      </rPr>
      <t>roštů o hmotnosti</t>
    </r>
  </si>
  <si>
    <t>59-1011</t>
  </si>
  <si>
    <t>59-1012</t>
  </si>
  <si>
    <t>59-1013</t>
  </si>
  <si>
    <r>
      <t xml:space="preserve">příplatek k montáži </t>
    </r>
    <r>
      <rPr>
        <sz val="11"/>
        <rFont val="Calibri"/>
        <family val="2"/>
        <charset val="238"/>
        <scheme val="minor"/>
      </rPr>
      <t>podlahového  kompozitního roštu</t>
    </r>
  </si>
  <si>
    <t>59-1021</t>
  </si>
  <si>
    <t>za zkrácení a úpravu</t>
  </si>
  <si>
    <r>
      <t xml:space="preserve">nástěnných žebříků </t>
    </r>
    <r>
      <rPr>
        <sz val="11"/>
        <rFont val="Calibri"/>
        <family val="2"/>
        <charset val="238"/>
        <scheme val="minor"/>
      </rPr>
      <t>z kompozitů kotvených do</t>
    </r>
  </si>
  <si>
    <t>83-5001</t>
  </si>
  <si>
    <t>83-5002</t>
  </si>
  <si>
    <t>83-5003</t>
  </si>
  <si>
    <t>83-5004</t>
  </si>
  <si>
    <t xml:space="preserve">příplatek za montáž </t>
  </si>
  <si>
    <t>83-5008</t>
  </si>
  <si>
    <r>
      <rPr>
        <sz val="11"/>
        <color rgb="FF00B050"/>
        <rFont val="Calibri"/>
        <family val="2"/>
        <charset val="238"/>
        <scheme val="minor"/>
      </rPr>
      <t>ochranného koše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nástěnných žebříků z kompozitu</t>
    </r>
  </si>
  <si>
    <t>List 16</t>
  </si>
  <si>
    <t>List 17</t>
  </si>
  <si>
    <r>
      <t xml:space="preserve">pomocné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nosné konstrukce</t>
    </r>
  </si>
  <si>
    <t xml:space="preserve">z kompozitních profilů o hmotnosti </t>
  </si>
  <si>
    <t>do 1 kg / m</t>
  </si>
  <si>
    <t>do 2,5 kg / m</t>
  </si>
  <si>
    <t>do 10 kg / m</t>
  </si>
  <si>
    <t>přes 10 kg / m</t>
  </si>
  <si>
    <t>99-1001</t>
  </si>
  <si>
    <t>99-1002</t>
  </si>
  <si>
    <t>99-1003</t>
  </si>
  <si>
    <t>99-1004</t>
  </si>
  <si>
    <t>99-1005</t>
  </si>
  <si>
    <t>A 01 - KONSTRUKCE ZÁMEČNICKÉ - MONTÁŽ</t>
  </si>
  <si>
    <t>B 01 - KONSTRUKCE ZÁMEČNICKÉ - DEMONTÁŽ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</si>
  <si>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</si>
  <si>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11-2811</t>
  </si>
  <si>
    <t>11-2812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</si>
  <si>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</si>
  <si>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12-2811</t>
  </si>
  <si>
    <t>12-2812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</si>
  <si>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</si>
  <si>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příček</t>
  </si>
  <si>
    <t>13-2811</t>
  </si>
  <si>
    <t>šroubovaných do suti</t>
  </si>
  <si>
    <t>13-2821</t>
  </si>
  <si>
    <t>šroubovaných k dalšímu použití</t>
  </si>
  <si>
    <t>13-2812</t>
  </si>
  <si>
    <t>svařovaných do suti</t>
  </si>
  <si>
    <t>13-2822</t>
  </si>
  <si>
    <t>svařovaných k dalšímu použití</t>
  </si>
  <si>
    <t>oplechování stěn</t>
  </si>
  <si>
    <t>přistřelených</t>
  </si>
  <si>
    <t>13-4801</t>
  </si>
  <si>
    <t>13-4802</t>
  </si>
  <si>
    <t>13-4803</t>
  </si>
  <si>
    <t>obložení stěn</t>
  </si>
  <si>
    <t>kazetami</t>
  </si>
  <si>
    <t>lamelami</t>
  </si>
  <si>
    <t>13-4821</t>
  </si>
  <si>
    <t>13-4831</t>
  </si>
  <si>
    <t>roštu pro oplechování příček</t>
  </si>
  <si>
    <t>z kazet</t>
  </si>
  <si>
    <t>z lamel</t>
  </si>
  <si>
    <t>13-5821</t>
  </si>
  <si>
    <t>13-5831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</si>
  <si>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KONSTRUKCÍ PRO BEZTMELÉ ZASKLENÍ</t>
    </r>
  </si>
  <si>
    <t>14-1800</t>
  </si>
  <si>
    <t>se zasklením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</si>
  <si>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</si>
  <si>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rámových</t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</si>
  <si>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</si>
  <si>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4 m</t>
    </r>
  </si>
  <si>
    <t>15-1810</t>
  </si>
  <si>
    <t>15-1820</t>
  </si>
  <si>
    <t>bezrámových celoprosklených jednoduchých</t>
  </si>
  <si>
    <t>15-2820</t>
  </si>
  <si>
    <t>15-2830</t>
  </si>
  <si>
    <t>bezrámových celoprosklených dvojitých</t>
  </si>
  <si>
    <t>15-2840</t>
  </si>
  <si>
    <t>nezávěsných s plným modulem</t>
  </si>
  <si>
    <t>15-3810</t>
  </si>
  <si>
    <t>15-3820</t>
  </si>
  <si>
    <t>závěsných s plným modulem</t>
  </si>
  <si>
    <t>15-4810</t>
  </si>
  <si>
    <t>15-4820</t>
  </si>
  <si>
    <t>15-4830</t>
  </si>
  <si>
    <t>15-4840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</si>
  <si>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</t>
    </r>
  </si>
  <si>
    <t>do 20 kg do suti</t>
  </si>
  <si>
    <t>přes 20 kg do suti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</si>
  <si>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</si>
  <si>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</si>
  <si>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16-1811</t>
  </si>
  <si>
    <t>16-1812</t>
  </si>
  <si>
    <t>16-1813</t>
  </si>
  <si>
    <t>16-1814</t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</si>
  <si>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</si>
  <si>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</si>
  <si>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16-1821</t>
  </si>
  <si>
    <t>16-1822</t>
  </si>
  <si>
    <t>16-1823</t>
  </si>
  <si>
    <t>16-1824</t>
  </si>
  <si>
    <t>rovných do suti</t>
  </si>
  <si>
    <t>schodišťových do suti</t>
  </si>
  <si>
    <t>16-1851</t>
  </si>
  <si>
    <t>16-1850</t>
  </si>
  <si>
    <t>do 20 kg k dalšímu použití</t>
  </si>
  <si>
    <t>přes 20 kg k dalšímu použití</t>
  </si>
  <si>
    <t>16-1841</t>
  </si>
  <si>
    <t>16-1842</t>
  </si>
  <si>
    <t>16-1843</t>
  </si>
  <si>
    <t>16-1844</t>
  </si>
  <si>
    <t>16-1831</t>
  </si>
  <si>
    <t>16-1832</t>
  </si>
  <si>
    <t>16-1833</t>
  </si>
  <si>
    <t>16-1834</t>
  </si>
  <si>
    <t>rovných k dalšímu použití</t>
  </si>
  <si>
    <t>schodišťových k dalšímu použití</t>
  </si>
  <si>
    <t>16-1870</t>
  </si>
  <si>
    <t>16-1871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</si>
  <si>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 BALKÓNOVÉHO NEBO LODŽIOVÉHO Z HLINÍKOVÝCH PROFILŮ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</si>
  <si>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3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</si>
  <si>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6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</si>
  <si>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výšky do 3 m</t>
    </r>
  </si>
  <si>
    <t>16-2811</t>
  </si>
  <si>
    <t>16-2812</t>
  </si>
  <si>
    <t>16-2831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</si>
  <si>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MECHANIZMŮ</t>
    </r>
  </si>
  <si>
    <t>pneumatického</t>
  </si>
  <si>
    <t>pákového</t>
  </si>
  <si>
    <t>lankového</t>
  </si>
  <si>
    <t>příplatek</t>
  </si>
  <si>
    <t>za demontáž každého větracího křídla</t>
  </si>
  <si>
    <t>19-3801</t>
  </si>
  <si>
    <t>19-3802</t>
  </si>
  <si>
    <t>19-3803</t>
  </si>
  <si>
    <t>19-3809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</si>
  <si>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SVĚTLÍKŮ</t>
    </r>
  </si>
  <si>
    <t>31-1810</t>
  </si>
  <si>
    <t>všech typů</t>
  </si>
  <si>
    <t>střešního bodového</t>
  </si>
  <si>
    <r>
      <t xml:space="preserve">přes 1 </t>
    </r>
    <r>
      <rPr>
        <sz val="11"/>
        <color rgb="FF00B050"/>
        <rFont val="Calibri"/>
        <family val="2"/>
        <charset val="238"/>
        <scheme val="minor"/>
      </rPr>
      <t>do 1,5 m2</t>
    </r>
  </si>
  <si>
    <r>
      <t xml:space="preserve">přes 1,5 </t>
    </r>
    <r>
      <rPr>
        <sz val="11"/>
        <color rgb="FF00B050"/>
        <rFont val="Calibri"/>
        <family val="2"/>
        <charset val="238"/>
        <scheme val="minor"/>
      </rPr>
      <t>do 2 m2</t>
    </r>
  </si>
  <si>
    <r>
      <t xml:space="preserve">přes 2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</si>
  <si>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přes 2,5 </t>
    </r>
    <r>
      <rPr>
        <sz val="11"/>
        <color rgb="FF00B050"/>
        <rFont val="Calibri"/>
        <family val="2"/>
        <charset val="238"/>
        <scheme val="minor"/>
      </rPr>
      <t>do 3 m2</t>
    </r>
  </si>
  <si>
    <r>
      <t xml:space="preserve">přes 3 </t>
    </r>
    <r>
      <rPr>
        <sz val="11"/>
        <color rgb="FF00B050"/>
        <rFont val="Calibri"/>
        <family val="2"/>
        <charset val="238"/>
        <scheme val="minor"/>
      </rPr>
      <t>do 3,5 m2</t>
    </r>
  </si>
  <si>
    <r>
      <t xml:space="preserve">přes 3,5 </t>
    </r>
    <r>
      <rPr>
        <sz val="11"/>
        <color rgb="FF00B050"/>
        <rFont val="Calibri"/>
        <family val="2"/>
        <charset val="238"/>
        <scheme val="minor"/>
      </rPr>
      <t>do 4 m2</t>
    </r>
  </si>
  <si>
    <t>přes 4 m2</t>
  </si>
  <si>
    <t>31-1821</t>
  </si>
  <si>
    <t>31-1822</t>
  </si>
  <si>
    <t>31-1823</t>
  </si>
  <si>
    <t>31-1824</t>
  </si>
  <si>
    <t>31-1825</t>
  </si>
  <si>
    <t>31-1826</t>
  </si>
  <si>
    <t>31-1827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</si>
  <si>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PODSVĚTLÍKŮ</t>
    </r>
  </si>
  <si>
    <t>32-1810</t>
  </si>
  <si>
    <t>posvětlíků a  zasklení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</si>
  <si>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KRYTIN STŘECH Z PLECHŮ</t>
    </r>
  </si>
  <si>
    <t>nýtovaných do suti</t>
  </si>
  <si>
    <t>nýtovaných k dalšímu použití</t>
  </si>
  <si>
    <t>přistřelovaných do suti</t>
  </si>
  <si>
    <t>přistřelovaných k dalšímu použití</t>
  </si>
  <si>
    <t>39-2801</t>
  </si>
  <si>
    <t>39-2811</t>
  </si>
  <si>
    <t>39-2802</t>
  </si>
  <si>
    <t>39-2812</t>
  </si>
  <si>
    <t>39-2803</t>
  </si>
  <si>
    <t>39-2813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</si>
  <si>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PODHLEDŮ</t>
    </r>
  </si>
  <si>
    <t>kazet</t>
  </si>
  <si>
    <t>lamel</t>
  </si>
  <si>
    <t>tvarovaných plechů</t>
  </si>
  <si>
    <t>roštů podhledu</t>
  </si>
  <si>
    <t>těles zářivkových</t>
  </si>
  <si>
    <t>mřížek vzduchotechnických</t>
  </si>
  <si>
    <t>58-1801</t>
  </si>
  <si>
    <t>58-1802</t>
  </si>
  <si>
    <t>58-1803</t>
  </si>
  <si>
    <t>58-2800</t>
  </si>
  <si>
    <t>58-4801</t>
  </si>
  <si>
    <t>58-4811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</si>
  <si>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</si>
  <si>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t>59-0830</t>
  </si>
  <si>
    <t>59-0840</t>
  </si>
  <si>
    <t>zdvojených podlah</t>
  </si>
  <si>
    <t>desek</t>
  </si>
  <si>
    <t>nosného roštu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</si>
  <si>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OKEN PRO BEZTMELÉ ZASKLENÍ</t>
    </r>
  </si>
  <si>
    <t>63-1800</t>
  </si>
  <si>
    <t>63-1802</t>
  </si>
  <si>
    <t>63-1803</t>
  </si>
  <si>
    <t>plechové okapnice</t>
  </si>
  <si>
    <t>kovového těsnícího pásku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</si>
  <si>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</si>
  <si>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6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</si>
  <si>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</si>
  <si>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</si>
  <si>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</si>
  <si>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m2</t>
    </r>
  </si>
  <si>
    <t>63-2811</t>
  </si>
  <si>
    <t>63-2821</t>
  </si>
  <si>
    <t>63-2831</t>
  </si>
  <si>
    <t>63-2841</t>
  </si>
  <si>
    <t>63-2851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</si>
  <si>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DVEŘNÍCH ZÁRUBNÍ</t>
    </r>
  </si>
  <si>
    <t>64-1805</t>
  </si>
  <si>
    <t>64-1800</t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</si>
  <si>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</si>
  <si>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2,5 do 4,5 m2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</si>
  <si>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</si>
  <si>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r>
      <t xml:space="preserve">lineárních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teleskopických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</si>
  <si>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</si>
  <si>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</si>
  <si>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</si>
  <si>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</si>
  <si>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</si>
  <si>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64-1811</t>
  </si>
  <si>
    <t>64-1812</t>
  </si>
  <si>
    <t>64-1813</t>
  </si>
  <si>
    <t>64-1814</t>
  </si>
  <si>
    <t>64-1815</t>
  </si>
  <si>
    <t>obloukových</t>
  </si>
  <si>
    <t>výšky do 2,2 m, průměr do 2,2 m</t>
  </si>
  <si>
    <t>kruhových</t>
  </si>
  <si>
    <t>výšky do 2,2 m, průměr do 3 m</t>
  </si>
  <si>
    <t>panikových</t>
  </si>
  <si>
    <t>šípových</t>
  </si>
  <si>
    <t>výšky do 2,2 m, šířky do 4 m</t>
  </si>
  <si>
    <t>výšky do 2,2 m, šířky do 3,8 m</t>
  </si>
  <si>
    <t>64-1816</t>
  </si>
  <si>
    <t>64-1817</t>
  </si>
  <si>
    <t>64-1818</t>
  </si>
  <si>
    <t>64-1819</t>
  </si>
  <si>
    <t>turniketu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</si>
  <si>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</si>
  <si>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</si>
  <si>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</si>
  <si>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</si>
  <si>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</si>
  <si>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</si>
  <si>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</si>
  <si>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64-2811</t>
  </si>
  <si>
    <t>64-2812</t>
  </si>
  <si>
    <t>64-2813</t>
  </si>
  <si>
    <t>64-2814</t>
  </si>
  <si>
    <t>64-2815</t>
  </si>
  <si>
    <t>výšky do 3 m, průměr do 2,2 m</t>
  </si>
  <si>
    <t>64-2816</t>
  </si>
  <si>
    <t>64-2817</t>
  </si>
  <si>
    <t>výšky do 3 m, průměr do 3 m</t>
  </si>
  <si>
    <t>výšky do 3 m, šířky do 4 m</t>
  </si>
  <si>
    <t>64-2818</t>
  </si>
  <si>
    <t>64-1820</t>
  </si>
  <si>
    <t>64-1821</t>
  </si>
  <si>
    <t>64-2819</t>
  </si>
  <si>
    <t>výšky do 3 m, šířky do 3,8 m</t>
  </si>
  <si>
    <t>64-2820</t>
  </si>
  <si>
    <t>64-2821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</si>
  <si>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</si>
  <si>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</si>
  <si>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VRATOVÝCH ZÁRUBNÍ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</si>
  <si>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4,5 do 10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</si>
  <si>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10 m2</t>
    </r>
  </si>
  <si>
    <t>65-1800</t>
  </si>
  <si>
    <t>65-1805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</si>
  <si>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GARÁŽOVÝCH A PRŮMYSLOVÝCH VRAT</t>
    </r>
  </si>
  <si>
    <r>
      <t xml:space="preserve">sekčních </t>
    </r>
    <r>
      <rPr>
        <sz val="11"/>
        <rFont val="Calibri"/>
        <family val="2"/>
        <charset val="238"/>
        <scheme val="minor"/>
      </rPr>
      <t>zajíždějících pod strop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</si>
  <si>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m2</t>
    </r>
  </si>
  <si>
    <t>65-1811</t>
  </si>
  <si>
    <t>65-1812</t>
  </si>
  <si>
    <t>65-1813</t>
  </si>
  <si>
    <t>65-1814</t>
  </si>
  <si>
    <t>65-1821</t>
  </si>
  <si>
    <t>65-1822</t>
  </si>
  <si>
    <t>65-1823</t>
  </si>
  <si>
    <t>65-1824</t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</si>
  <si>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</si>
  <si>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32 m2</t>
    </r>
  </si>
  <si>
    <t>65-1831</t>
  </si>
  <si>
    <t>65-1832</t>
  </si>
  <si>
    <t>65-1833</t>
  </si>
  <si>
    <t>65-1834</t>
  </si>
  <si>
    <t>65-1835</t>
  </si>
  <si>
    <t>65-1836</t>
  </si>
  <si>
    <t>skládacích</t>
  </si>
  <si>
    <t>65-1841</t>
  </si>
  <si>
    <t>65-1842</t>
  </si>
  <si>
    <t>65-1843</t>
  </si>
  <si>
    <t>65-1844</t>
  </si>
  <si>
    <t>65-1845</t>
  </si>
  <si>
    <t>65-1846</t>
  </si>
  <si>
    <t>zvedacích</t>
  </si>
  <si>
    <t>65-1851</t>
  </si>
  <si>
    <t>65-1852</t>
  </si>
  <si>
    <t>65-1853</t>
  </si>
  <si>
    <t>65-1854</t>
  </si>
  <si>
    <t>rozměru do 3500 x 3500 mm</t>
  </si>
  <si>
    <t>65-2811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</si>
  <si>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</si>
  <si>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</si>
  <si>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</si>
  <si>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66-8000</t>
  </si>
  <si>
    <t>66-8005</t>
  </si>
  <si>
    <t>66-8010</t>
  </si>
  <si>
    <t>66-8015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</si>
  <si>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</si>
  <si>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r>
      <t xml:space="preserve">roletového </t>
    </r>
    <r>
      <rPr>
        <sz val="11"/>
        <rFont val="Calibri"/>
        <family val="2"/>
        <charset val="238"/>
        <scheme val="minor"/>
      </rPr>
      <t xml:space="preserve">umístěného </t>
    </r>
    <r>
      <rPr>
        <sz val="11"/>
        <color rgb="FFFFC000"/>
        <rFont val="Calibri"/>
        <family val="2"/>
        <charset val="238"/>
        <scheme val="minor"/>
      </rPr>
      <t xml:space="preserve">ve stěně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stropě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</si>
  <si>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6 m 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</si>
  <si>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9 m 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</si>
  <si>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 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</si>
  <si>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 do 32 m2</t>
    </r>
  </si>
  <si>
    <t>66-1800</t>
  </si>
  <si>
    <t>66-1801</t>
  </si>
  <si>
    <t>66-1802</t>
  </si>
  <si>
    <t>66-1803</t>
  </si>
  <si>
    <t>66-1804</t>
  </si>
  <si>
    <t>66-1805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</si>
  <si>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</si>
  <si>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66-1811</t>
  </si>
  <si>
    <r>
      <t xml:space="preserve">pevných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otevíravých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</si>
  <si>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</si>
  <si>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t>71-2811</t>
  </si>
  <si>
    <t>71-2812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</si>
  <si>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</si>
  <si>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72-2811</t>
  </si>
  <si>
    <t>72-2812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</si>
  <si>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</si>
  <si>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t>81-0811</t>
  </si>
  <si>
    <r>
      <t xml:space="preserve">čtyřhranných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kruhových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</si>
  <si>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</si>
  <si>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83-2801</t>
  </si>
  <si>
    <t>83-2802</t>
  </si>
  <si>
    <t>s ochranným košem</t>
  </si>
  <si>
    <t>bez ochranného koše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</si>
  <si>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</si>
  <si>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83-3801</t>
  </si>
  <si>
    <t>83-3802</t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</si>
  <si>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5 m </t>
    </r>
    <r>
      <rPr>
        <sz val="11"/>
        <rFont val="Calibri"/>
        <family val="2"/>
        <charset val="238"/>
        <scheme val="minor"/>
      </rPr>
      <t>kotvených do zdiva</t>
    </r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</si>
  <si>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2 m </t>
    </r>
    <r>
      <rPr>
        <sz val="11"/>
        <rFont val="Calibri"/>
        <family val="2"/>
        <charset val="238"/>
        <scheme val="minor"/>
      </rPr>
      <t>kotvených do zdiva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</si>
  <si>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</si>
  <si>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t>85-1801</t>
  </si>
  <si>
    <t>85-1802</t>
  </si>
  <si>
    <t>85-1803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</si>
  <si>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</si>
  <si>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t>do 100 kg - řezáním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</si>
  <si>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</si>
  <si>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hydraulického se sklopným nebo výsuvným čelem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</si>
  <si>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</si>
  <si>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color rgb="FFFFC000"/>
        <rFont val="Calibri"/>
        <family val="2"/>
        <charset val="238"/>
        <scheme val="minor"/>
      </rPr>
      <t xml:space="preserve">nad vstupy </t>
    </r>
    <r>
      <rPr>
        <sz val="11"/>
        <rFont val="Calibri"/>
        <family val="2"/>
        <charset val="238"/>
        <scheme val="minor"/>
      </rPr>
      <t xml:space="preserve">s výplní </t>
    </r>
  </si>
  <si>
    <t>z umělých hmot</t>
  </si>
  <si>
    <t>89-3811</t>
  </si>
  <si>
    <t>89-3815</t>
  </si>
  <si>
    <t>skleněnou</t>
  </si>
  <si>
    <r>
      <rPr>
        <sz val="11"/>
        <color rgb="FFFFC000"/>
        <rFont val="Calibri"/>
        <family val="2"/>
        <charset val="238"/>
        <scheme val="minor"/>
      </rPr>
      <t xml:space="preserve">bočních stěn u vstupů </t>
    </r>
    <r>
      <rPr>
        <sz val="11"/>
        <rFont val="Calibri"/>
        <family val="2"/>
        <charset val="238"/>
        <scheme val="minor"/>
      </rPr>
      <t xml:space="preserve">s výplní </t>
    </r>
  </si>
  <si>
    <t>89-3831</t>
  </si>
  <si>
    <t>89-3832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</si>
  <si>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</si>
  <si>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89-6810</t>
  </si>
  <si>
    <t>89-6820</t>
  </si>
  <si>
    <t>kovových lišt</t>
  </si>
  <si>
    <t>okopového plechu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</si>
  <si>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</si>
  <si>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99-6701</t>
  </si>
  <si>
    <t>99-6702</t>
  </si>
  <si>
    <t>99-6703</t>
  </si>
  <si>
    <t>99-6704</t>
  </si>
  <si>
    <t>99-6705</t>
  </si>
  <si>
    <t>do 500 kg</t>
  </si>
  <si>
    <t>přes 500 kg</t>
  </si>
  <si>
    <r>
      <rPr>
        <sz val="11"/>
        <color rgb="FFFFC000"/>
        <rFont val="Calibri"/>
        <family val="2"/>
        <charset val="238"/>
        <scheme val="minor"/>
      </rPr>
      <t xml:space="preserve">řezáním </t>
    </r>
    <r>
      <rPr>
        <sz val="11"/>
        <rFont val="Calibri"/>
        <family val="2"/>
        <charset val="238"/>
        <scheme val="minor"/>
      </rPr>
      <t>o hmotnosti jednotlivých prvků</t>
    </r>
  </si>
  <si>
    <r>
      <rPr>
        <sz val="11"/>
        <color rgb="FFFFC000"/>
        <rFont val="Calibri"/>
        <family val="2"/>
        <charset val="238"/>
        <scheme val="minor"/>
      </rPr>
      <t xml:space="preserve">rozebráním </t>
    </r>
    <r>
      <rPr>
        <sz val="11"/>
        <rFont val="Calibri"/>
        <family val="2"/>
        <charset val="238"/>
        <scheme val="minor"/>
      </rPr>
      <t>o hmotnosti jednotlivých prvků</t>
    </r>
  </si>
  <si>
    <t>99-6801</t>
  </si>
  <si>
    <t>99-6802</t>
  </si>
  <si>
    <t>99-6803</t>
  </si>
  <si>
    <t>99-6804</t>
  </si>
  <si>
    <t>99-6805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</si>
  <si>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</si>
  <si>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 z kompozitních pochůzných roštů</t>
  </si>
  <si>
    <t>zábradlí z kompozitů</t>
  </si>
  <si>
    <t>podlah nebo podest z kompozitních pochůzných roštů</t>
  </si>
  <si>
    <t>nástěnných žebříků z kompozitů</t>
  </si>
  <si>
    <t>pomocné nebo nosné konstrukce z kompozitních profilů</t>
  </si>
  <si>
    <t>21-1801</t>
  </si>
  <si>
    <t>22-1801</t>
  </si>
  <si>
    <t>59-1801</t>
  </si>
  <si>
    <t>83-5801</t>
  </si>
  <si>
    <t>99-1801</t>
  </si>
  <si>
    <t>C 01 - KONSTRUKCE ZÁMEČNICKÉ - OPRAVY A ÚDRŽBA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</si>
  <si>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A PŘÍČEK S VÝPLNÍ Z DRÁTĚNÉ SÍTĚ</t>
    </r>
  </si>
  <si>
    <t>12-1901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</si>
  <si>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PRO BEZTMELÉ ZASKLENÍ</t>
    </r>
  </si>
  <si>
    <t>výměna skla</t>
  </si>
  <si>
    <t>úprava příčlí</t>
  </si>
  <si>
    <t>úprava krytnic</t>
  </si>
  <si>
    <t>řezání závitu do M10</t>
  </si>
  <si>
    <t>zhotovení otvoru průměru do 10 mm</t>
  </si>
  <si>
    <t>přivaření držáků skla</t>
  </si>
  <si>
    <t>přavaření plochého profilu</t>
  </si>
  <si>
    <t>svařování úhelníkového rámu</t>
  </si>
  <si>
    <t>svařování konzol táhla</t>
  </si>
  <si>
    <t>úprava prašných plechů</t>
  </si>
  <si>
    <t>výměna konstrukce</t>
  </si>
  <si>
    <t>úprava skla pro světlík</t>
  </si>
  <si>
    <t>úprava skla pro křídla</t>
  </si>
  <si>
    <t>výměna čel světlíků</t>
  </si>
  <si>
    <t>plechových</t>
  </si>
  <si>
    <t>jednodílných do šířky 3000 mm</t>
  </si>
  <si>
    <t>dvoudílných do šířky 4500 mm</t>
  </si>
  <si>
    <t>dvoudílných do šířky 6000 mm</t>
  </si>
  <si>
    <t>větracích křídel</t>
  </si>
  <si>
    <t>úprava při nerovnosti konstrukce</t>
  </si>
  <si>
    <t>oprava</t>
  </si>
  <si>
    <t>výměna parapetního plechu</t>
  </si>
  <si>
    <t>výměna lišt větracích křídel</t>
  </si>
  <si>
    <t>úprava délky křídla</t>
  </si>
  <si>
    <t>14-1901</t>
  </si>
  <si>
    <t>14-1911</t>
  </si>
  <si>
    <t>14-1912</t>
  </si>
  <si>
    <t>14-1913</t>
  </si>
  <si>
    <t>14-1914</t>
  </si>
  <si>
    <t>14-1915</t>
  </si>
  <si>
    <t>14-1916</t>
  </si>
  <si>
    <t>14-1917</t>
  </si>
  <si>
    <t>14-1918</t>
  </si>
  <si>
    <t>14-1919</t>
  </si>
  <si>
    <t>14-1921</t>
  </si>
  <si>
    <t>14-1924</t>
  </si>
  <si>
    <t>14-1925</t>
  </si>
  <si>
    <t>14-1931</t>
  </si>
  <si>
    <t>14-1932</t>
  </si>
  <si>
    <t>14-1933</t>
  </si>
  <si>
    <t>14-1934</t>
  </si>
  <si>
    <t>14-1935</t>
  </si>
  <si>
    <t>14-1936</t>
  </si>
  <si>
    <t>14-1937</t>
  </si>
  <si>
    <t>14-1938</t>
  </si>
  <si>
    <t>14-1939</t>
  </si>
  <si>
    <t>14-1940</t>
  </si>
  <si>
    <t>zakrytí spáry styku sklel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</si>
  <si>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KONTROLA VĚTRACÍCH MECHANIZMŮ</t>
    </r>
  </si>
  <si>
    <t>19-1901</t>
  </si>
  <si>
    <t>19-1902</t>
  </si>
  <si>
    <t>19-1903</t>
  </si>
  <si>
    <t>šnekového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</si>
  <si>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OKEN</t>
    </r>
  </si>
  <si>
    <t>seřízení kovového okna</t>
  </si>
  <si>
    <t>oprava kovového uzávěru okna</t>
  </si>
  <si>
    <t>výměna izolační trubičky</t>
  </si>
  <si>
    <t>promazání gumového těsnění</t>
  </si>
  <si>
    <t>seřízení dřevěného okna</t>
  </si>
  <si>
    <r>
      <t xml:space="preserve">výměna izolačního dvojskla, </t>
    </r>
    <r>
      <rPr>
        <sz val="11"/>
        <rFont val="Calibri"/>
        <family val="2"/>
        <charset val="238"/>
        <scheme val="minor"/>
      </rPr>
      <t>plochy</t>
    </r>
  </si>
  <si>
    <t>do 1 m2</t>
  </si>
  <si>
    <t>přes 1 m2</t>
  </si>
  <si>
    <r>
      <t xml:space="preserve">výměna krytiny a výplně </t>
    </r>
    <r>
      <rPr>
        <sz val="11"/>
        <rFont val="Calibri"/>
        <family val="2"/>
        <charset val="238"/>
        <scheme val="minor"/>
      </rPr>
      <t>v panelech</t>
    </r>
  </si>
  <si>
    <r>
      <t xml:space="preserve">venkovní </t>
    </r>
    <r>
      <rPr>
        <sz val="11"/>
        <rFont val="Calibri"/>
        <family val="2"/>
        <charset val="238"/>
        <scheme val="minor"/>
      </rPr>
      <t xml:space="preserve"> plochy</t>
    </r>
  </si>
  <si>
    <t>61-2911</t>
  </si>
  <si>
    <t>61-2912</t>
  </si>
  <si>
    <t>61-2913</t>
  </si>
  <si>
    <t>61-2914</t>
  </si>
  <si>
    <t>61-2915</t>
  </si>
  <si>
    <t>61-3911</t>
  </si>
  <si>
    <t>61-3912</t>
  </si>
  <si>
    <t>61-3921</t>
  </si>
  <si>
    <t>61-3922</t>
  </si>
  <si>
    <r>
      <t xml:space="preserve">vnitřní </t>
    </r>
    <r>
      <rPr>
        <sz val="11"/>
        <rFont val="Calibri"/>
        <family val="2"/>
        <charset val="238"/>
        <scheme val="minor"/>
      </rPr>
      <t xml:space="preserve"> plochy</t>
    </r>
  </si>
  <si>
    <t>61-4911</t>
  </si>
  <si>
    <t>61-4912</t>
  </si>
  <si>
    <t>61-4921</t>
  </si>
  <si>
    <t>61-4922</t>
  </si>
  <si>
    <r>
      <t xml:space="preserve">kovových oken otvíravých, </t>
    </r>
    <r>
      <rPr>
        <sz val="11"/>
        <rFont val="Calibri"/>
        <family val="2"/>
        <charset val="238"/>
        <scheme val="minor"/>
      </rPr>
      <t>plochy</t>
    </r>
  </si>
  <si>
    <r>
      <t xml:space="preserve">pevně zasklených oken, </t>
    </r>
    <r>
      <rPr>
        <sz val="11"/>
        <rFont val="Calibri"/>
        <family val="2"/>
        <charset val="238"/>
        <scheme val="minor"/>
      </rPr>
      <t>plochy</t>
    </r>
  </si>
  <si>
    <t>výměna</t>
  </si>
  <si>
    <t>gumového těsnění</t>
  </si>
  <si>
    <t>olivy nebo jazýčku</t>
  </si>
  <si>
    <t>pákového úzávěru</t>
  </si>
  <si>
    <t>výklopných nůžek</t>
  </si>
  <si>
    <t>západkového uzávěru</t>
  </si>
  <si>
    <t>61-5911</t>
  </si>
  <si>
    <t>61-5912</t>
  </si>
  <si>
    <t>61-5913</t>
  </si>
  <si>
    <t>61-5914</t>
  </si>
  <si>
    <t>61-5915</t>
  </si>
  <si>
    <t>61-5916</t>
  </si>
  <si>
    <t>61-5917</t>
  </si>
  <si>
    <t>61-5918</t>
  </si>
  <si>
    <r>
      <t xml:space="preserve">ÚDRŽBA </t>
    </r>
    <r>
      <rPr>
        <b/>
        <sz val="11"/>
        <color rgb="FFFF0000"/>
        <rFont val="Calibri"/>
        <family val="2"/>
        <charset val="238"/>
        <scheme val="minor"/>
      </rPr>
      <t>OKEN OTVÍRAVÝCH</t>
    </r>
  </si>
  <si>
    <t>62-1901</t>
  </si>
  <si>
    <t>62-1902</t>
  </si>
  <si>
    <t>62-1903</t>
  </si>
  <si>
    <t>tříkřídlových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</si>
  <si>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DVEŘÍ</t>
    </r>
  </si>
  <si>
    <t>zámku</t>
  </si>
  <si>
    <t>kliky se štítky</t>
  </si>
  <si>
    <t>madla</t>
  </si>
  <si>
    <t>samozavírače podlahového se seřízením</t>
  </si>
  <si>
    <t>samozavírače horního se seřízením</t>
  </si>
  <si>
    <t>zástrče</t>
  </si>
  <si>
    <t>sada</t>
  </si>
  <si>
    <t>64-7911</t>
  </si>
  <si>
    <t>64-7919</t>
  </si>
  <si>
    <t>64-7912</t>
  </si>
  <si>
    <t>64-7913</t>
  </si>
  <si>
    <t>64-7914</t>
  </si>
  <si>
    <t>64-7915</t>
  </si>
  <si>
    <t>64-7916</t>
  </si>
  <si>
    <t>64-7917</t>
  </si>
  <si>
    <t>64-7918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</si>
  <si>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VRAT</t>
    </r>
  </si>
  <si>
    <t>uzávěru</t>
  </si>
  <si>
    <t>horního vedení</t>
  </si>
  <si>
    <t>vodící kladky</t>
  </si>
  <si>
    <t>čepového závěsu</t>
  </si>
  <si>
    <t>lana zvedacích vrat</t>
  </si>
  <si>
    <t>pružiny zvedacích vrat</t>
  </si>
  <si>
    <t>gumy nárazníku</t>
  </si>
  <si>
    <t>65-8911</t>
  </si>
  <si>
    <t>65-8912</t>
  </si>
  <si>
    <t>65-8913</t>
  </si>
  <si>
    <t>65-8914</t>
  </si>
  <si>
    <t>65-8915</t>
  </si>
  <si>
    <t>65-8916</t>
  </si>
  <si>
    <t>65-8917</t>
  </si>
  <si>
    <r>
      <t xml:space="preserve">OSTATNÍ PRÁCE - </t>
    </r>
    <r>
      <rPr>
        <b/>
        <sz val="11"/>
        <color rgb="FFFF0000"/>
        <rFont val="Calibri"/>
        <family val="2"/>
        <charset val="238"/>
        <scheme val="minor"/>
      </rPr>
      <t xml:space="preserve"> VYVĚŠENÍ NEBO ZAVĚŠENÍ KOVOVÝCH KŘÍDEL</t>
    </r>
  </si>
  <si>
    <t>oken</t>
  </si>
  <si>
    <t>69-1812</t>
  </si>
  <si>
    <t>69-1813</t>
  </si>
  <si>
    <t>do 1,5 m2</t>
  </si>
  <si>
    <t>přes 1,5 m2</t>
  </si>
  <si>
    <t>dveří</t>
  </si>
  <si>
    <t>do 2 m2</t>
  </si>
  <si>
    <t>přes 2 m2</t>
  </si>
  <si>
    <t>69-1822</t>
  </si>
  <si>
    <t>69-1823</t>
  </si>
  <si>
    <t>vrat</t>
  </si>
  <si>
    <t>do 4 m2</t>
  </si>
  <si>
    <t>69-1832</t>
  </si>
  <si>
    <t>69-1833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</si>
  <si>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OSTATNÍCH ZÁMEČNICKÝCH KONSTRUKCÍ</t>
    </r>
  </si>
  <si>
    <t>výměna lišt ocelových</t>
  </si>
  <si>
    <t>přivařených</t>
  </si>
  <si>
    <t>výměna lišt hliníkových</t>
  </si>
  <si>
    <t>na pera</t>
  </si>
  <si>
    <t>89-1901</t>
  </si>
  <si>
    <t>89-1902</t>
  </si>
  <si>
    <t>89-1911</t>
  </si>
  <si>
    <t>89-1912</t>
  </si>
  <si>
    <t>89-1913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</si>
  <si>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</t>
    </r>
  </si>
  <si>
    <t>99-1911</t>
  </si>
  <si>
    <t>99-1912</t>
  </si>
  <si>
    <t>samostatné svařování</t>
  </si>
  <si>
    <t>samostatné řezání plamenem</t>
  </si>
  <si>
    <t>Stěn pro zasklení</t>
  </si>
  <si>
    <t>Řádek</t>
  </si>
  <si>
    <t>Stěn s výplní z drátěné sítě</t>
  </si>
  <si>
    <t>Stěn a příček z plechu</t>
  </si>
  <si>
    <t>Přestavitělných a mobilních příček</t>
  </si>
  <si>
    <t>Zábradlí rovného</t>
  </si>
  <si>
    <t>Kompletního kovového zábradlí</t>
  </si>
  <si>
    <t>Zábradlí hliníkového balkónového nebo lodžiového</t>
  </si>
  <si>
    <t>Oplechování a lemování ocelových konstrukcí</t>
  </si>
  <si>
    <t>Schodnic ocelových</t>
  </si>
  <si>
    <t>Schodišťových stupňů z oceli</t>
  </si>
  <si>
    <t>Kovového venkovního schodiště</t>
  </si>
  <si>
    <t>Schodišťového zábradlí</t>
  </si>
  <si>
    <t>Ochranné konstrukce výtahových šachet</t>
  </si>
  <si>
    <t>Podest z oceli</t>
  </si>
  <si>
    <t>Krytin z tvarovaných plechů</t>
  </si>
  <si>
    <t>Kovových fasádních slunolamů</t>
  </si>
  <si>
    <t>Kanálových krytů</t>
  </si>
  <si>
    <t>Vstupních čistících zón z rohoží</t>
  </si>
  <si>
    <t>Podlahových konstrukcí</t>
  </si>
  <si>
    <t>Oken jednoduchých</t>
  </si>
  <si>
    <t>Oken zdvojených</t>
  </si>
  <si>
    <t>Posuvných dveří z hliníkových profilů</t>
  </si>
  <si>
    <t>Dveří ocelových</t>
  </si>
  <si>
    <t>Automatických dveří</t>
  </si>
  <si>
    <t>Vrat garážových nebo průmyslových</t>
  </si>
  <si>
    <t>Kouřové zástěny</t>
  </si>
  <si>
    <t>Textilních požárních uzávěrů</t>
  </si>
  <si>
    <t>Mříží</t>
  </si>
  <si>
    <t>Výkladců zapuštěných</t>
  </si>
  <si>
    <t>Výkladců předsazených</t>
  </si>
  <si>
    <t>Větracích mřížek ocelových</t>
  </si>
  <si>
    <t>Venkovních požárních žebříků</t>
  </si>
  <si>
    <t>Vnitřních žebříků</t>
  </si>
  <si>
    <t>Komínových lávek</t>
  </si>
  <si>
    <t>Podpěrných konstrukcí v kolektorech</t>
  </si>
  <si>
    <t>Záchytného systému proti pádu</t>
  </si>
  <si>
    <t>Vyrovnávacího můstku</t>
  </si>
  <si>
    <t>Stříšek nad venkovními vstupy</t>
  </si>
  <si>
    <t>Lišt a okopových plechů</t>
  </si>
  <si>
    <t>Ostatních atypických zámečnických konstrukcí</t>
  </si>
  <si>
    <t>Výrobků z kompozitů</t>
  </si>
  <si>
    <t>Konstrukcí pro beztmelé zasklení</t>
  </si>
  <si>
    <t>Zábradlí</t>
  </si>
  <si>
    <t>Zábradlí balkónového nebo lodžiového z AL profilů</t>
  </si>
  <si>
    <t>Větracích mechanizmů</t>
  </si>
  <si>
    <t>Světlíků</t>
  </si>
  <si>
    <t>Krytin střech z plechů</t>
  </si>
  <si>
    <t>Podhledů</t>
  </si>
  <si>
    <t>Oken pro beztmelé zasklení</t>
  </si>
  <si>
    <t>Dveřních zárubní</t>
  </si>
  <si>
    <t>Vratových zárubní</t>
  </si>
  <si>
    <t>Garážových a průmyslových vrat</t>
  </si>
  <si>
    <t>Stěn a příček s výplní z drátěné sítě</t>
  </si>
  <si>
    <t>Oken</t>
  </si>
  <si>
    <t>Oken otvíravých</t>
  </si>
  <si>
    <t>Dveří</t>
  </si>
  <si>
    <t>Vrat</t>
  </si>
  <si>
    <t>Vyvěšení nebo zavěšení kovových křídel</t>
  </si>
  <si>
    <t>Ostatních zámečnických konstrukcí</t>
  </si>
  <si>
    <t>Opravy ostatní</t>
  </si>
  <si>
    <t>ČÁST 07</t>
  </si>
  <si>
    <t>OCELOVÉ KONSTRUKCE</t>
  </si>
  <si>
    <t>SK</t>
  </si>
  <si>
    <t>Stavěč křídel</t>
  </si>
  <si>
    <t>SAKO Brno, a.s.</t>
  </si>
  <si>
    <t>Projekt dotříďovací linky</t>
  </si>
  <si>
    <t>Brno</t>
  </si>
  <si>
    <t>Jedovnická 2, 628 00 Brno</t>
  </si>
  <si>
    <t>SO 02</t>
  </si>
  <si>
    <t>Hala dotříďovací linky</t>
  </si>
  <si>
    <t>DPS</t>
  </si>
  <si>
    <t>19 - 40 / 047</t>
  </si>
  <si>
    <t>849 239 50</t>
  </si>
  <si>
    <t>19-40/047</t>
  </si>
  <si>
    <t>OK Pultového</t>
  </si>
  <si>
    <t>přístřešku</t>
  </si>
  <si>
    <t>v.č. KS 101</t>
  </si>
  <si>
    <t>Trapézový plech</t>
  </si>
  <si>
    <t>TR 40S/160-0,75 - pozink</t>
  </si>
  <si>
    <t>Montáž TR plechu</t>
  </si>
  <si>
    <t>Montáž OK přístřešku</t>
  </si>
  <si>
    <t>l</t>
  </si>
  <si>
    <t>Nesmrštitelná</t>
  </si>
  <si>
    <t>zálivková hmota</t>
  </si>
  <si>
    <t>OK Vnitřní lávky</t>
  </si>
  <si>
    <t>Pozinkován</t>
  </si>
  <si>
    <t>Pororošt SP 330-34/38-3</t>
  </si>
  <si>
    <t>Montáž pororoštů</t>
  </si>
  <si>
    <t>Montáž OK lávky</t>
  </si>
  <si>
    <t>OK Sedlový přístřešek</t>
  </si>
  <si>
    <t>v.č. KS 103</t>
  </si>
  <si>
    <t>TR 85/280-0,88</t>
  </si>
  <si>
    <t>Hilti HAS-U M24x450</t>
  </si>
  <si>
    <t>v.č. KS 108</t>
  </si>
  <si>
    <t>malý - pozinkováno</t>
  </si>
  <si>
    <t>velký - pozinkováno</t>
  </si>
  <si>
    <t>OK Pro opláštění</t>
  </si>
  <si>
    <t>Montáž OK pro opláštění</t>
  </si>
  <si>
    <t>v.č. KS 109, 110</t>
  </si>
  <si>
    <t>Opláštění střechy</t>
  </si>
  <si>
    <t>v.č. KS 111</t>
  </si>
  <si>
    <t>- rozmístění TR plechů</t>
  </si>
  <si>
    <t>TR 150/280/1,25</t>
  </si>
  <si>
    <t>08/2020</t>
  </si>
  <si>
    <t>KS 103</t>
  </si>
  <si>
    <t>KS 108</t>
  </si>
  <si>
    <t>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</si>
</sst>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2">
    <font>
      <sz val="11"/>
      <color theme="1"/>
      <name val="Calibri"/>
      <family val="2"/>
      <charset val="238"/>
      <scheme val="minor"/>
    </font>
    <font>
      <b/>
      <sz val="12"/>
      <color theme="1"/>
      <name val="RomanC"/>
      <charset val="238"/>
    </font>
    <font>
      <sz val="14"/>
      <color theme="1"/>
      <name val="Algerian"/>
      <family val="5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20"/>
      <color theme="1"/>
      <name val="Aharoni"/>
      <charset val="177"/>
    </font>
    <font>
      <sz val="20"/>
      <color theme="1"/>
      <name val="Times New Roman"/>
      <family val="1"/>
      <charset val="238"/>
    </font>
    <font>
      <sz val="16"/>
      <color theme="1"/>
      <name val="Aharoni"/>
      <charset val="177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1"/>
      <color theme="7" tint="0.3999755851924192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24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4">
    <xf numFmtId="0" fontId="0" fillId="0" borderId="0" xfId="0"/>
    <xf numFmtId="0" fontId="0" fillId="0" borderId="0" xfId="0" applyAlignment="1"/>
    <xf numFmtId="0" fontId="0" fillId="0" borderId="0" xfId="0" applyBorder="1"/>
    <xf numFmtId="0" fontId="8" fillId="0" borderId="0" xfId="0" applyFont="1"/>
    <xf numFmtId="0" fontId="0" fillId="0" borderId="0" xfId="0" applyAlignment="1">
      <alignment horizontal="center"/>
    </xf>
    <xf numFmtId="0" fontId="8" fillId="0" borderId="31" xfId="0" applyFont="1" applyBorder="1"/>
    <xf numFmtId="0" fontId="12" fillId="0" borderId="0" xfId="0" applyFont="1"/>
    <xf numFmtId="0" fontId="0" fillId="0" borderId="12" xfId="0" applyBorder="1"/>
    <xf numFmtId="0" fontId="0" fillId="0" borderId="0" xfId="0" applyBorder="1"/>
    <xf numFmtId="0" fontId="0" fillId="0" borderId="27" xfId="0" applyBorder="1"/>
    <xf numFmtId="0" fontId="0" fillId="0" borderId="24" xfId="0" applyBorder="1"/>
    <xf numFmtId="0" fontId="0" fillId="0" borderId="38" xfId="0" applyBorder="1"/>
    <xf numFmtId="0" fontId="0" fillId="0" borderId="26" xfId="0" applyBorder="1"/>
    <xf numFmtId="0" fontId="0" fillId="0" borderId="32" xfId="0" applyBorder="1"/>
    <xf numFmtId="3" fontId="12" fillId="0" borderId="0" xfId="0" applyNumberFormat="1" applyFont="1" applyAlignment="1">
      <alignment horizontal="left"/>
    </xf>
    <xf numFmtId="0" fontId="1" fillId="0" borderId="16" xfId="0" applyFont="1" applyBorder="1" applyAlignment="1"/>
    <xf numFmtId="0" fontId="1" fillId="0" borderId="38" xfId="0" applyFont="1" applyBorder="1" applyAlignment="1"/>
    <xf numFmtId="0" fontId="1" fillId="0" borderId="39" xfId="0" applyFont="1" applyBorder="1" applyAlignment="1"/>
    <xf numFmtId="0" fontId="1" fillId="0" borderId="8" xfId="0" applyFont="1" applyBorder="1" applyAlignment="1"/>
    <xf numFmtId="0" fontId="6" fillId="0" borderId="3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/>
    <xf numFmtId="0" fontId="0" fillId="0" borderId="0" xfId="0"/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6" fillId="0" borderId="31" xfId="0" applyFont="1" applyFill="1" applyBorder="1" applyAlignment="1">
      <alignment horizontal="center"/>
    </xf>
    <xf numFmtId="0" fontId="16" fillId="0" borderId="31" xfId="0" applyFont="1" applyBorder="1"/>
    <xf numFmtId="0" fontId="8" fillId="0" borderId="3" xfId="0" applyFont="1" applyBorder="1"/>
    <xf numFmtId="0" fontId="8" fillId="0" borderId="34" xfId="0" applyFont="1" applyBorder="1"/>
    <xf numFmtId="0" fontId="8" fillId="0" borderId="0" xfId="0" applyFont="1" applyBorder="1"/>
    <xf numFmtId="0" fontId="20" fillId="0" borderId="0" xfId="0" applyFont="1"/>
    <xf numFmtId="3" fontId="8" fillId="0" borderId="45" xfId="0" applyNumberFormat="1" applyFont="1" applyBorder="1" applyAlignment="1">
      <alignment horizontal="center"/>
    </xf>
    <xf numFmtId="3" fontId="8" fillId="0" borderId="47" xfId="0" applyNumberFormat="1" applyFont="1" applyBorder="1" applyAlignment="1">
      <alignment horizontal="center"/>
    </xf>
    <xf numFmtId="0" fontId="8" fillId="0" borderId="44" xfId="0" applyFont="1" applyBorder="1"/>
    <xf numFmtId="0" fontId="8" fillId="0" borderId="45" xfId="0" applyFont="1" applyBorder="1" applyAlignment="1">
      <alignment horizontal="center"/>
    </xf>
    <xf numFmtId="3" fontId="8" fillId="0" borderId="50" xfId="0" applyNumberFormat="1" applyFont="1" applyBorder="1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2" xfId="0" applyFont="1" applyBorder="1" applyAlignment="1"/>
    <xf numFmtId="0" fontId="0" fillId="0" borderId="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4" xfId="0" applyFont="1" applyBorder="1" applyAlignment="1"/>
    <xf numFmtId="0" fontId="0" fillId="0" borderId="25" xfId="0" applyBorder="1"/>
    <xf numFmtId="0" fontId="0" fillId="0" borderId="53" xfId="0" applyFont="1" applyBorder="1" applyAlignment="1"/>
    <xf numFmtId="0" fontId="0" fillId="0" borderId="54" xfId="0" applyBorder="1"/>
    <xf numFmtId="0" fontId="0" fillId="0" borderId="55" xfId="0" applyBorder="1"/>
    <xf numFmtId="0" fontId="0" fillId="0" borderId="0" xfId="0" applyFill="1" applyBorder="1" applyAlignment="1">
      <alignment horizontal="right"/>
    </xf>
    <xf numFmtId="0" fontId="0" fillId="0" borderId="53" xfId="0" applyBorder="1"/>
    <xf numFmtId="0" fontId="0" fillId="0" borderId="56" xfId="0" applyBorder="1"/>
    <xf numFmtId="2" fontId="0" fillId="0" borderId="32" xfId="0" applyNumberFormat="1" applyBorder="1"/>
    <xf numFmtId="2" fontId="0" fillId="0" borderId="54" xfId="0" applyNumberFormat="1" applyBorder="1"/>
    <xf numFmtId="0" fontId="17" fillId="0" borderId="16" xfId="0" applyFont="1" applyBorder="1" applyAlignment="1"/>
    <xf numFmtId="0" fontId="17" fillId="0" borderId="16" xfId="0" applyFont="1" applyBorder="1"/>
    <xf numFmtId="0" fontId="8" fillId="0" borderId="0" xfId="0" applyFont="1" applyBorder="1" applyAlignment="1">
      <alignment horizontal="right"/>
    </xf>
    <xf numFmtId="0" fontId="8" fillId="0" borderId="19" xfId="0" applyFont="1" applyBorder="1"/>
    <xf numFmtId="0" fontId="8" fillId="0" borderId="18" xfId="0" applyFont="1" applyBorder="1"/>
    <xf numFmtId="0" fontId="8" fillId="0" borderId="20" xfId="0" applyFont="1" applyBorder="1"/>
    <xf numFmtId="0" fontId="8" fillId="0" borderId="21" xfId="0" applyFont="1" applyBorder="1" applyAlignment="1">
      <alignment horizontal="right"/>
    </xf>
    <xf numFmtId="0" fontId="8" fillId="0" borderId="33" xfId="0" applyFont="1" applyBorder="1"/>
    <xf numFmtId="3" fontId="8" fillId="0" borderId="43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0" fontId="8" fillId="0" borderId="38" xfId="0" applyFont="1" applyBorder="1"/>
    <xf numFmtId="0" fontId="8" fillId="0" borderId="36" xfId="0" applyFont="1" applyBorder="1"/>
    <xf numFmtId="0" fontId="22" fillId="0" borderId="0" xfId="0" applyFont="1"/>
    <xf numFmtId="49" fontId="12" fillId="0" borderId="0" xfId="0" applyNumberFormat="1" applyFont="1"/>
    <xf numFmtId="3" fontId="22" fillId="0" borderId="0" xfId="0" applyNumberFormat="1" applyFont="1"/>
    <xf numFmtId="3" fontId="0" fillId="0" borderId="0" xfId="0" applyNumberFormat="1"/>
    <xf numFmtId="0" fontId="23" fillId="0" borderId="0" xfId="0" applyFont="1"/>
    <xf numFmtId="3" fontId="17" fillId="0" borderId="0" xfId="0" applyNumberFormat="1" applyFont="1"/>
    <xf numFmtId="0" fontId="17" fillId="0" borderId="0" xfId="0" applyFont="1"/>
    <xf numFmtId="3" fontId="0" fillId="0" borderId="27" xfId="0" applyNumberFormat="1" applyBorder="1"/>
    <xf numFmtId="0" fontId="0" fillId="0" borderId="0" xfId="0" applyAlignment="1">
      <alignment horizontal="center"/>
    </xf>
    <xf numFmtId="0" fontId="0" fillId="0" borderId="0" xfId="0"/>
    <xf numFmtId="164" fontId="0" fillId="0" borderId="33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164" fontId="0" fillId="0" borderId="33" xfId="0" applyNumberFormat="1" applyFill="1" applyBorder="1" applyAlignment="1">
      <alignment horizontal="center"/>
    </xf>
    <xf numFmtId="0" fontId="12" fillId="0" borderId="0" xfId="0" applyFont="1"/>
    <xf numFmtId="0" fontId="22" fillId="0" borderId="0" xfId="0" applyFont="1"/>
    <xf numFmtId="164" fontId="0" fillId="0" borderId="30" xfId="0" applyNumberFormat="1" applyBorder="1" applyAlignment="1">
      <alignment horizontal="center"/>
    </xf>
    <xf numFmtId="0" fontId="22" fillId="0" borderId="0" xfId="0" applyFont="1"/>
    <xf numFmtId="0" fontId="25" fillId="0" borderId="0" xfId="0" applyFont="1"/>
    <xf numFmtId="0" fontId="12" fillId="0" borderId="0" xfId="0" applyFont="1"/>
    <xf numFmtId="0" fontId="22" fillId="0" borderId="0" xfId="0" applyFont="1"/>
    <xf numFmtId="0" fontId="0" fillId="0" borderId="26" xfId="0" applyBorder="1" applyAlignment="1">
      <alignment horizontal="center"/>
    </xf>
    <xf numFmtId="0" fontId="0" fillId="0" borderId="33" xfId="0" applyBorder="1"/>
    <xf numFmtId="0" fontId="0" fillId="0" borderId="26" xfId="0" applyBorder="1"/>
    <xf numFmtId="0" fontId="0" fillId="0" borderId="31" xfId="0" applyBorder="1"/>
    <xf numFmtId="0" fontId="0" fillId="0" borderId="3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/>
    <xf numFmtId="0" fontId="0" fillId="0" borderId="27" xfId="0" applyBorder="1"/>
    <xf numFmtId="0" fontId="3" fillId="0" borderId="21" xfId="0" applyFont="1" applyBorder="1" applyAlignment="1">
      <alignment horizontal="center"/>
    </xf>
    <xf numFmtId="0" fontId="0" fillId="0" borderId="3" xfId="0" applyBorder="1" applyAlignment="1">
      <alignment horizontal="right"/>
    </xf>
    <xf numFmtId="2" fontId="26" fillId="0" borderId="46" xfId="0" applyNumberFormat="1" applyFont="1" applyBorder="1" applyAlignment="1"/>
    <xf numFmtId="0" fontId="26" fillId="0" borderId="48" xfId="0" applyFont="1" applyBorder="1" applyAlignment="1"/>
    <xf numFmtId="0" fontId="26" fillId="0" borderId="56" xfId="0" applyFont="1" applyBorder="1" applyAlignment="1"/>
    <xf numFmtId="0" fontId="26" fillId="0" borderId="46" xfId="0" applyFont="1" applyBorder="1" applyAlignment="1"/>
    <xf numFmtId="2" fontId="12" fillId="0" borderId="0" xfId="0" applyNumberFormat="1" applyFont="1"/>
    <xf numFmtId="0" fontId="0" fillId="0" borderId="13" xfId="0" applyBorder="1" applyAlignment="1"/>
    <xf numFmtId="0" fontId="12" fillId="0" borderId="0" xfId="0" applyFont="1"/>
    <xf numFmtId="0" fontId="0" fillId="0" borderId="0" xfId="0" applyAlignment="1">
      <alignment horizontal="center"/>
    </xf>
    <xf numFmtId="0" fontId="0" fillId="0" borderId="0" xfId="0"/>
    <xf numFmtId="2" fontId="0" fillId="0" borderId="31" xfId="0" applyNumberFormat="1" applyBorder="1"/>
    <xf numFmtId="2" fontId="0" fillId="0" borderId="33" xfId="0" applyNumberFormat="1" applyBorder="1"/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3" xfId="0" applyBorder="1"/>
    <xf numFmtId="0" fontId="0" fillId="0" borderId="33" xfId="0" applyBorder="1" applyAlignment="1">
      <alignment horizontal="center"/>
    </xf>
    <xf numFmtId="0" fontId="0" fillId="0" borderId="0" xfId="0"/>
    <xf numFmtId="2" fontId="26" fillId="0" borderId="29" xfId="0" applyNumberFormat="1" applyFont="1" applyBorder="1"/>
    <xf numFmtId="0" fontId="26" fillId="0" borderId="29" xfId="0" applyFont="1" applyBorder="1"/>
    <xf numFmtId="0" fontId="26" fillId="0" borderId="46" xfId="0" applyFont="1" applyBorder="1"/>
    <xf numFmtId="0" fontId="26" fillId="0" borderId="51" xfId="0" applyFont="1" applyBorder="1"/>
    <xf numFmtId="0" fontId="26" fillId="0" borderId="52" xfId="0" applyFont="1" applyBorder="1"/>
    <xf numFmtId="2" fontId="26" fillId="0" borderId="46" xfId="0" applyNumberFormat="1" applyFont="1" applyBorder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7" xfId="0" applyBorder="1"/>
    <xf numFmtId="0" fontId="0" fillId="0" borderId="0" xfId="0"/>
    <xf numFmtId="2" fontId="26" fillId="0" borderId="51" xfId="0" applyNumberFormat="1" applyFont="1" applyBorder="1"/>
    <xf numFmtId="0" fontId="0" fillId="0" borderId="19" xfId="0" applyBorder="1"/>
    <xf numFmtId="0" fontId="0" fillId="0" borderId="23" xfId="0" applyBorder="1"/>
    <xf numFmtId="164" fontId="0" fillId="0" borderId="23" xfId="0" applyNumberFormat="1" applyBorder="1" applyAlignment="1">
      <alignment horizontal="center"/>
    </xf>
    <xf numFmtId="0" fontId="0" fillId="0" borderId="22" xfId="0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20" xfId="0" applyFill="1" applyBorder="1"/>
    <xf numFmtId="0" fontId="0" fillId="4" borderId="32" xfId="0" applyFill="1" applyBorder="1" applyAlignment="1">
      <alignment horizontal="center"/>
    </xf>
    <xf numFmtId="0" fontId="0" fillId="4" borderId="32" xfId="0" applyFill="1" applyBorder="1"/>
    <xf numFmtId="0" fontId="0" fillId="4" borderId="25" xfId="0" applyFill="1" applyBorder="1"/>
    <xf numFmtId="0" fontId="0" fillId="4" borderId="32" xfId="0" applyFill="1" applyBorder="1" applyAlignment="1"/>
    <xf numFmtId="0" fontId="0" fillId="4" borderId="25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8" fillId="3" borderId="4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0" fillId="3" borderId="16" xfId="0" applyFill="1" applyBorder="1"/>
    <xf numFmtId="0" fontId="0" fillId="3" borderId="37" xfId="0" applyFill="1" applyBorder="1"/>
    <xf numFmtId="0" fontId="0" fillId="3" borderId="18" xfId="0" applyFill="1" applyBorder="1"/>
    <xf numFmtId="0" fontId="0" fillId="3" borderId="33" xfId="0" applyFill="1" applyBorder="1"/>
    <xf numFmtId="0" fontId="18" fillId="3" borderId="34" xfId="0" applyFont="1" applyFill="1" applyBorder="1" applyAlignment="1">
      <alignment horizontal="center"/>
    </xf>
    <xf numFmtId="0" fontId="18" fillId="3" borderId="19" xfId="0" applyFont="1" applyFill="1" applyBorder="1" applyAlignment="1">
      <alignment horizontal="center"/>
    </xf>
    <xf numFmtId="3" fontId="18" fillId="3" borderId="35" xfId="0" applyNumberFormat="1" applyFont="1" applyFill="1" applyBorder="1" applyAlignment="1">
      <alignment horizontal="center"/>
    </xf>
    <xf numFmtId="3" fontId="18" fillId="3" borderId="19" xfId="0" applyNumberFormat="1" applyFont="1" applyFill="1" applyBorder="1" applyAlignment="1">
      <alignment horizontal="center"/>
    </xf>
    <xf numFmtId="0" fontId="18" fillId="3" borderId="35" xfId="0" applyFont="1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8" fillId="3" borderId="42" xfId="0" applyFont="1" applyFill="1" applyBorder="1" applyAlignment="1">
      <alignment horizontal="center"/>
    </xf>
    <xf numFmtId="0" fontId="8" fillId="3" borderId="43" xfId="0" applyFont="1" applyFill="1" applyBorder="1" applyAlignment="1">
      <alignment horizontal="center"/>
    </xf>
    <xf numFmtId="0" fontId="8" fillId="3" borderId="44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46" xfId="0" applyFont="1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3" fontId="0" fillId="3" borderId="44" xfId="0" applyNumberFormat="1" applyFill="1" applyBorder="1" applyAlignment="1">
      <alignment horizontal="center"/>
    </xf>
    <xf numFmtId="0" fontId="0" fillId="0" borderId="0" xfId="0"/>
    <xf numFmtId="0" fontId="0" fillId="0" borderId="27" xfId="0" applyBorder="1" applyAlignment="1"/>
    <xf numFmtId="0" fontId="21" fillId="0" borderId="27" xfId="0" applyFont="1" applyBorder="1"/>
    <xf numFmtId="0" fontId="0" fillId="0" borderId="0" xfId="0" applyFont="1" applyAlignment="1"/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/>
    <xf numFmtId="0" fontId="0" fillId="0" borderId="0" xfId="0" applyAlignment="1">
      <alignment horizontal="right"/>
    </xf>
    <xf numFmtId="4" fontId="26" fillId="0" borderId="52" xfId="0" applyNumberFormat="1" applyFont="1" applyBorder="1" applyAlignment="1"/>
    <xf numFmtId="2" fontId="0" fillId="0" borderId="55" xfId="0" applyNumberFormat="1" applyBorder="1"/>
    <xf numFmtId="2" fontId="0" fillId="0" borderId="25" xfId="0" applyNumberFormat="1" applyBorder="1"/>
    <xf numFmtId="2" fontId="26" fillId="0" borderId="52" xfId="0" applyNumberFormat="1" applyFont="1" applyBorder="1"/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 applyBorder="1"/>
    <xf numFmtId="0" fontId="0" fillId="0" borderId="0" xfId="0"/>
    <xf numFmtId="0" fontId="0" fillId="0" borderId="0" xfId="0" applyFill="1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49" fontId="21" fillId="0" borderId="57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2" fillId="0" borderId="0" xfId="0" applyFont="1" applyBorder="1"/>
    <xf numFmtId="4" fontId="0" fillId="0" borderId="19" xfId="0" applyNumberFormat="1" applyBorder="1" applyAlignment="1">
      <alignment horizontal="right"/>
    </xf>
    <xf numFmtId="0" fontId="21" fillId="0" borderId="0" xfId="0" applyFont="1" applyBorder="1"/>
    <xf numFmtId="0" fontId="30" fillId="0" borderId="0" xfId="0" applyFont="1" applyBorder="1" applyAlignment="1">
      <alignment horizontal="center"/>
    </xf>
    <xf numFmtId="0" fontId="0" fillId="0" borderId="21" xfId="0" applyBorder="1"/>
    <xf numFmtId="4" fontId="0" fillId="0" borderId="22" xfId="0" applyNumberFormat="1" applyBorder="1" applyAlignment="1">
      <alignment horizontal="right"/>
    </xf>
    <xf numFmtId="0" fontId="22" fillId="0" borderId="0" xfId="0" applyFont="1" applyFill="1" applyBorder="1"/>
    <xf numFmtId="0" fontId="22" fillId="0" borderId="21" xfId="0" applyFont="1" applyBorder="1"/>
    <xf numFmtId="2" fontId="0" fillId="0" borderId="19" xfId="0" applyNumberFormat="1" applyBorder="1"/>
    <xf numFmtId="0" fontId="21" fillId="0" borderId="21" xfId="0" applyFont="1" applyBorder="1"/>
    <xf numFmtId="0" fontId="30" fillId="0" borderId="0" xfId="0" applyFont="1" applyFill="1" applyBorder="1" applyAlignment="1">
      <alignment horizontal="center"/>
    </xf>
    <xf numFmtId="4" fontId="0" fillId="0" borderId="19" xfId="0" applyNumberFormat="1" applyBorder="1"/>
    <xf numFmtId="0" fontId="0" fillId="0" borderId="21" xfId="0" applyFill="1" applyBorder="1" applyAlignment="1">
      <alignment horizontal="center"/>
    </xf>
    <xf numFmtId="4" fontId="0" fillId="0" borderId="22" xfId="0" applyNumberFormat="1" applyBorder="1"/>
    <xf numFmtId="0" fontId="20" fillId="0" borderId="0" xfId="0" applyFont="1" applyBorder="1"/>
    <xf numFmtId="0" fontId="20" fillId="0" borderId="0" xfId="0" applyFont="1" applyFill="1" applyBorder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Border="1" applyAlignment="1">
      <alignment horizontal="left"/>
    </xf>
    <xf numFmtId="0" fontId="18" fillId="0" borderId="18" xfId="0" applyFont="1" applyBorder="1"/>
    <xf numFmtId="0" fontId="18" fillId="0" borderId="18" xfId="0" applyFont="1" applyBorder="1" applyAlignment="1">
      <alignment vertical="top"/>
    </xf>
    <xf numFmtId="0" fontId="0" fillId="0" borderId="0" xfId="0" applyBorder="1" applyAlignment="1"/>
    <xf numFmtId="0" fontId="18" fillId="0" borderId="20" xfId="0" applyFont="1" applyBorder="1" applyAlignment="1">
      <alignment vertical="top"/>
    </xf>
    <xf numFmtId="0" fontId="0" fillId="0" borderId="21" xfId="0" applyBorder="1" applyAlignment="1"/>
    <xf numFmtId="0" fontId="18" fillId="0" borderId="18" xfId="0" applyFont="1" applyBorder="1" applyAlignment="1">
      <alignment horizontal="center" vertical="top"/>
    </xf>
    <xf numFmtId="3" fontId="0" fillId="0" borderId="19" xfId="0" applyNumberFormat="1" applyBorder="1"/>
    <xf numFmtId="3" fontId="0" fillId="0" borderId="22" xfId="0" applyNumberFormat="1" applyBorder="1"/>
    <xf numFmtId="3" fontId="0" fillId="0" borderId="0" xfId="0" applyNumberFormat="1" applyAlignment="1">
      <alignment horizontal="right"/>
    </xf>
    <xf numFmtId="0" fontId="0" fillId="0" borderId="0" xfId="0" applyFill="1" applyBorder="1" applyAlignment="1"/>
    <xf numFmtId="0" fontId="18" fillId="0" borderId="18" xfId="0" applyFont="1" applyBorder="1" applyAlignment="1">
      <alignment horizontal="left" vertical="top"/>
    </xf>
    <xf numFmtId="0" fontId="18" fillId="0" borderId="18" xfId="0" applyFont="1" applyBorder="1" applyAlignment="1">
      <alignment horizontal="left"/>
    </xf>
    <xf numFmtId="0" fontId="18" fillId="0" borderId="20" xfId="0" applyFont="1" applyBorder="1" applyAlignment="1">
      <alignment horizontal="left" vertical="top"/>
    </xf>
    <xf numFmtId="3" fontId="0" fillId="0" borderId="0" xfId="0" applyNumberFormat="1" applyBorder="1"/>
    <xf numFmtId="0" fontId="0" fillId="0" borderId="27" xfId="0" applyBorder="1" applyAlignment="1">
      <alignment horizontal="left"/>
    </xf>
    <xf numFmtId="3" fontId="0" fillId="0" borderId="27" xfId="0" applyNumberFormat="1" applyBorder="1" applyAlignment="1">
      <alignment horizontal="right"/>
    </xf>
    <xf numFmtId="0" fontId="0" fillId="0" borderId="27" xfId="0" applyBorder="1" applyAlignment="1">
      <alignment horizontal="right"/>
    </xf>
    <xf numFmtId="0" fontId="22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27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/>
    <xf numFmtId="0" fontId="2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/>
    <xf numFmtId="0" fontId="21" fillId="0" borderId="0" xfId="0" applyFont="1" applyFill="1" applyBorder="1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0" fillId="0" borderId="29" xfId="0" applyBorder="1"/>
    <xf numFmtId="0" fontId="0" fillId="0" borderId="45" xfId="0" applyBorder="1"/>
    <xf numFmtId="0" fontId="0" fillId="0" borderId="46" xfId="0" applyBorder="1"/>
    <xf numFmtId="0" fontId="0" fillId="0" borderId="50" xfId="0" applyBorder="1"/>
    <xf numFmtId="0" fontId="0" fillId="0" borderId="51" xfId="0" applyBorder="1"/>
    <xf numFmtId="0" fontId="0" fillId="2" borderId="52" xfId="0" applyFill="1" applyBorder="1"/>
    <xf numFmtId="0" fontId="0" fillId="0" borderId="2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2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16" xfId="0" applyBorder="1"/>
    <xf numFmtId="0" fontId="0" fillId="0" borderId="12" xfId="0" applyBorder="1"/>
    <xf numFmtId="0" fontId="0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2" xfId="0" applyBorder="1"/>
    <xf numFmtId="0" fontId="0" fillId="0" borderId="0" xfId="0"/>
    <xf numFmtId="0" fontId="0" fillId="0" borderId="16" xfId="0" applyBorder="1"/>
    <xf numFmtId="2" fontId="0" fillId="0" borderId="22" xfId="0" applyNumberFormat="1" applyBorder="1"/>
    <xf numFmtId="0" fontId="17" fillId="0" borderId="1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2" fillId="0" borderId="12" xfId="0" applyFont="1" applyBorder="1"/>
    <xf numFmtId="4" fontId="0" fillId="0" borderId="17" xfId="0" applyNumberFormat="1" applyBorder="1" applyAlignment="1">
      <alignment horizontal="right"/>
    </xf>
    <xf numFmtId="0" fontId="0" fillId="0" borderId="16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49" fontId="21" fillId="0" borderId="17" xfId="0" applyNumberFormat="1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21" fillId="0" borderId="19" xfId="0" applyNumberFormat="1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49" fontId="21" fillId="0" borderId="22" xfId="0" applyNumberFormat="1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59" xfId="0" applyFont="1" applyBorder="1" applyAlignment="1">
      <alignment horizontal="center"/>
    </xf>
    <xf numFmtId="49" fontId="0" fillId="0" borderId="18" xfId="0" quotePrefix="1" applyNumberFormat="1" applyBorder="1"/>
    <xf numFmtId="0" fontId="17" fillId="0" borderId="16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49" fontId="0" fillId="0" borderId="20" xfId="0" quotePrefix="1" applyNumberFormat="1" applyBorder="1"/>
    <xf numFmtId="0" fontId="22" fillId="0" borderId="0" xfId="0" applyFont="1" applyBorder="1" applyAlignment="1">
      <alignment horizontal="center"/>
    </xf>
    <xf numFmtId="49" fontId="0" fillId="0" borderId="16" xfId="0" quotePrefix="1" applyNumberFormat="1" applyBorder="1"/>
    <xf numFmtId="49" fontId="28" fillId="0" borderId="17" xfId="0" applyNumberFormat="1" applyFont="1" applyBorder="1" applyAlignment="1">
      <alignment horizontal="right"/>
    </xf>
    <xf numFmtId="0" fontId="0" fillId="0" borderId="17" xfId="0" applyBorder="1"/>
    <xf numFmtId="49" fontId="21" fillId="0" borderId="60" xfId="0" applyNumberFormat="1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21" xfId="0" applyFont="1" applyBorder="1" applyAlignment="1">
      <alignment horizontal="left"/>
    </xf>
    <xf numFmtId="0" fontId="0" fillId="0" borderId="0" xfId="0" applyBorder="1"/>
    <xf numFmtId="0" fontId="0" fillId="0" borderId="16" xfId="0" applyBorder="1"/>
    <xf numFmtId="0" fontId="0" fillId="0" borderId="12" xfId="0" applyBorder="1"/>
    <xf numFmtId="0" fontId="21" fillId="0" borderId="0" xfId="0" applyFont="1" applyBorder="1" applyAlignment="1">
      <alignment horizontal="center"/>
    </xf>
    <xf numFmtId="0" fontId="22" fillId="0" borderId="21" xfId="0" applyFont="1" applyBorder="1" applyAlignment="1"/>
    <xf numFmtId="0" fontId="23" fillId="0" borderId="0" xfId="0" applyFont="1" applyBorder="1" applyAlignment="1"/>
    <xf numFmtId="49" fontId="28" fillId="0" borderId="19" xfId="0" applyNumberFormat="1" applyFont="1" applyBorder="1" applyAlignment="1">
      <alignment horizontal="right"/>
    </xf>
    <xf numFmtId="49" fontId="28" fillId="0" borderId="22" xfId="0" applyNumberFormat="1" applyFont="1" applyBorder="1" applyAlignment="1">
      <alignment horizontal="right"/>
    </xf>
    <xf numFmtId="49" fontId="0" fillId="0" borderId="58" xfId="0" quotePrefix="1" applyNumberFormat="1" applyBorder="1"/>
    <xf numFmtId="0" fontId="22" fillId="0" borderId="59" xfId="0" applyFont="1" applyBorder="1"/>
    <xf numFmtId="0" fontId="0" fillId="0" borderId="59" xfId="0" applyFill="1" applyBorder="1" applyAlignment="1">
      <alignment horizontal="center"/>
    </xf>
    <xf numFmtId="4" fontId="0" fillId="0" borderId="60" xfId="0" applyNumberFormat="1" applyBorder="1" applyAlignment="1">
      <alignment horizontal="right"/>
    </xf>
    <xf numFmtId="0" fontId="0" fillId="0" borderId="12" xfId="0" applyFill="1" applyBorder="1" applyAlignment="1">
      <alignment horizontal="center"/>
    </xf>
    <xf numFmtId="0" fontId="0" fillId="0" borderId="21" xfId="0" applyFill="1" applyBorder="1"/>
    <xf numFmtId="0" fontId="0" fillId="0" borderId="18" xfId="0" quotePrefix="1" applyBorder="1"/>
    <xf numFmtId="0" fontId="0" fillId="0" borderId="20" xfId="0" quotePrefix="1" applyBorder="1"/>
    <xf numFmtId="0" fontId="0" fillId="0" borderId="18" xfId="0" quotePrefix="1" applyFill="1" applyBorder="1"/>
    <xf numFmtId="0" fontId="22" fillId="0" borderId="21" xfId="0" applyFont="1" applyFill="1" applyBorder="1"/>
    <xf numFmtId="0" fontId="0" fillId="0" borderId="36" xfId="0" applyBorder="1"/>
    <xf numFmtId="49" fontId="0" fillId="0" borderId="51" xfId="0" applyNumberFormat="1" applyBorder="1" applyAlignment="1">
      <alignment horizontal="center"/>
    </xf>
    <xf numFmtId="49" fontId="0" fillId="0" borderId="52" xfId="0" applyNumberFormat="1" applyBorder="1" applyAlignment="1">
      <alignment horizontal="center"/>
    </xf>
    <xf numFmtId="0" fontId="0" fillId="0" borderId="52" xfId="0" applyBorder="1"/>
    <xf numFmtId="0" fontId="3" fillId="0" borderId="12" xfId="0" applyFont="1" applyBorder="1" applyAlignment="1">
      <alignment horizontal="center"/>
    </xf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4" fontId="0" fillId="0" borderId="27" xfId="0" applyNumberFormat="1" applyBorder="1" applyAlignment="1">
      <alignment horizontal="right"/>
    </xf>
    <xf numFmtId="3" fontId="18" fillId="0" borderId="0" xfId="0" applyNumberFormat="1" applyFont="1"/>
    <xf numFmtId="3" fontId="0" fillId="0" borderId="0" xfId="0" applyNumberFormat="1" applyAlignment="1"/>
    <xf numFmtId="3" fontId="31" fillId="0" borderId="0" xfId="0" applyNumberFormat="1" applyFont="1"/>
    <xf numFmtId="0" fontId="0" fillId="0" borderId="0" xfId="0" applyAlignment="1">
      <alignment horizontal="center"/>
    </xf>
    <xf numFmtId="0" fontId="22" fillId="0" borderId="0" xfId="0" applyFont="1"/>
    <xf numFmtId="0" fontId="0" fillId="0" borderId="27" xfId="0" applyBorder="1"/>
    <xf numFmtId="0" fontId="0" fillId="0" borderId="0" xfId="0"/>
    <xf numFmtId="3" fontId="18" fillId="0" borderId="27" xfId="0" applyNumberFormat="1" applyFont="1" applyBorder="1"/>
    <xf numFmtId="0" fontId="22" fillId="0" borderId="0" xfId="0" applyFont="1"/>
    <xf numFmtId="0" fontId="0" fillId="0" borderId="27" xfId="0" applyBorder="1" applyAlignment="1">
      <alignment horizontal="center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Alignment="1">
      <alignment horizontal="right"/>
    </xf>
    <xf numFmtId="0" fontId="6" fillId="0" borderId="1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49" fontId="0" fillId="0" borderId="24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0" xfId="0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26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top"/>
    </xf>
    <xf numFmtId="0" fontId="6" fillId="0" borderId="31" xfId="0" applyFont="1" applyBorder="1" applyAlignment="1">
      <alignment horizontal="center" vertical="top"/>
    </xf>
    <xf numFmtId="49" fontId="6" fillId="0" borderId="32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49" fontId="6" fillId="0" borderId="33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1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22" fillId="0" borderId="0" xfId="0" applyFont="1"/>
    <xf numFmtId="3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right"/>
    </xf>
    <xf numFmtId="0" fontId="19" fillId="0" borderId="32" xfId="0" applyFont="1" applyBorder="1" applyAlignment="1">
      <alignment horizontal="center"/>
    </xf>
    <xf numFmtId="0" fontId="0" fillId="0" borderId="25" xfId="0" applyNumberForma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3" fillId="0" borderId="32" xfId="0" applyNumberFormat="1" applyFont="1" applyBorder="1" applyAlignment="1">
      <alignment horizontal="center"/>
    </xf>
    <xf numFmtId="0" fontId="3" fillId="0" borderId="19" xfId="0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6" xfId="0" applyNumberFormat="1" applyFont="1" applyBorder="1" applyAlignment="1">
      <alignment horizontal="center"/>
    </xf>
    <xf numFmtId="0" fontId="0" fillId="0" borderId="27" xfId="0" applyNumberFormat="1" applyFont="1" applyBorder="1" applyAlignment="1">
      <alignment horizontal="center"/>
    </xf>
    <xf numFmtId="0" fontId="0" fillId="0" borderId="31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16" fillId="0" borderId="24" xfId="0" applyFont="1" applyBorder="1" applyAlignment="1">
      <alignment horizontal="center" textRotation="90"/>
    </xf>
    <xf numFmtId="0" fontId="16" fillId="0" borderId="32" xfId="0" applyFont="1" applyBorder="1" applyAlignment="1">
      <alignment horizontal="center" textRotation="90"/>
    </xf>
    <xf numFmtId="0" fontId="16" fillId="0" borderId="26" xfId="0" applyFont="1" applyBorder="1" applyAlignment="1">
      <alignment horizontal="center" textRotation="90"/>
    </xf>
    <xf numFmtId="0" fontId="16" fillId="0" borderId="37" xfId="0" applyFont="1" applyBorder="1" applyAlignment="1">
      <alignment horizontal="center" textRotation="90"/>
    </xf>
    <xf numFmtId="0" fontId="16" fillId="0" borderId="33" xfId="0" applyFont="1" applyBorder="1" applyAlignment="1">
      <alignment horizontal="center" textRotation="90"/>
    </xf>
    <xf numFmtId="0" fontId="16" fillId="0" borderId="31" xfId="0" applyFont="1" applyBorder="1" applyAlignment="1">
      <alignment horizontal="center" textRotation="90"/>
    </xf>
    <xf numFmtId="0" fontId="0" fillId="0" borderId="24" xfId="0" applyBorder="1"/>
    <xf numFmtId="0" fontId="0" fillId="0" borderId="12" xfId="0" applyBorder="1"/>
    <xf numFmtId="0" fontId="0" fillId="0" borderId="37" xfId="0" applyBorder="1"/>
    <xf numFmtId="0" fontId="0" fillId="0" borderId="32" xfId="0" applyBorder="1"/>
    <xf numFmtId="0" fontId="0" fillId="0" borderId="0" xfId="0" applyBorder="1"/>
    <xf numFmtId="0" fontId="0" fillId="0" borderId="33" xfId="0" applyBorder="1"/>
    <xf numFmtId="0" fontId="0" fillId="0" borderId="26" xfId="0" applyBorder="1"/>
    <xf numFmtId="0" fontId="0" fillId="0" borderId="27" xfId="0" applyBorder="1"/>
    <xf numFmtId="0" fontId="0" fillId="0" borderId="31" xfId="0" applyBorder="1"/>
    <xf numFmtId="0" fontId="17" fillId="0" borderId="0" xfId="0" applyFont="1" applyAlignment="1">
      <alignment horizontal="left"/>
    </xf>
    <xf numFmtId="0" fontId="0" fillId="0" borderId="0" xfId="0"/>
    <xf numFmtId="0" fontId="0" fillId="0" borderId="26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0" fontId="0" fillId="0" borderId="16" xfId="0" applyBorder="1"/>
    <xf numFmtId="0" fontId="3" fillId="0" borderId="24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3" fillId="0" borderId="26" xfId="0" applyFont="1" applyBorder="1" applyAlignment="1">
      <alignment horizontal="center" textRotation="90"/>
    </xf>
    <xf numFmtId="0" fontId="3" fillId="0" borderId="37" xfId="0" applyFont="1" applyBorder="1" applyAlignment="1">
      <alignment horizontal="center" textRotation="90"/>
    </xf>
    <xf numFmtId="0" fontId="3" fillId="0" borderId="33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16" fillId="0" borderId="41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0" fillId="0" borderId="13" xfId="0" applyBorder="1"/>
    <xf numFmtId="0" fontId="0" fillId="0" borderId="30" xfId="0" applyBorder="1"/>
    <xf numFmtId="0" fontId="17" fillId="0" borderId="0" xfId="0" applyFont="1" applyAlignment="1">
      <alignment horizontal="center"/>
    </xf>
    <xf numFmtId="0" fontId="0" fillId="0" borderId="13" xfId="0" applyBorder="1" applyAlignment="1">
      <alignment horizontal="right"/>
    </xf>
    <xf numFmtId="49" fontId="0" fillId="0" borderId="0" xfId="0" quotePrefix="1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ill="1" applyBorder="1"/>
    <xf numFmtId="0" fontId="0" fillId="0" borderId="27" xfId="0" applyFill="1" applyBorder="1"/>
    <xf numFmtId="0" fontId="0" fillId="0" borderId="27" xfId="0" applyBorder="1" applyAlignment="1">
      <alignment horizontal="left"/>
    </xf>
    <xf numFmtId="49" fontId="0" fillId="0" borderId="27" xfId="0" quotePrefix="1" applyNumberFormat="1" applyBorder="1" applyAlignment="1">
      <alignment horizontal="center"/>
    </xf>
    <xf numFmtId="49" fontId="0" fillId="0" borderId="27" xfId="0" applyNumberFormat="1" applyBorder="1" applyAlignment="1">
      <alignment horizontal="center"/>
    </xf>
    <xf numFmtId="0" fontId="17" fillId="0" borderId="0" xfId="0" quotePrefix="1" applyFont="1" applyAlignment="1">
      <alignment horizontal="left"/>
    </xf>
    <xf numFmtId="0" fontId="0" fillId="0" borderId="18" xfId="0" applyBorder="1" applyAlignment="1">
      <alignment horizontal="left"/>
    </xf>
    <xf numFmtId="2" fontId="0" fillId="0" borderId="2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9" xfId="0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3" borderId="24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0" fillId="0" borderId="39" xfId="0" applyBorder="1" applyAlignment="1">
      <alignment horizontal="left"/>
    </xf>
    <xf numFmtId="0" fontId="0" fillId="0" borderId="13" xfId="0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0" fillId="3" borderId="41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8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3" borderId="12" xfId="0" applyFont="1" applyFill="1" applyBorder="1" applyAlignment="1">
      <alignment horizontal="center"/>
    </xf>
    <xf numFmtId="0" fontId="8" fillId="3" borderId="27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14" fillId="2" borderId="58" xfId="0" applyFont="1" applyFill="1" applyBorder="1" applyAlignment="1">
      <alignment horizontal="center"/>
    </xf>
    <xf numFmtId="0" fontId="14" fillId="2" borderId="59" xfId="0" applyFont="1" applyFill="1" applyBorder="1" applyAlignment="1">
      <alignment horizontal="center"/>
    </xf>
    <xf numFmtId="0" fontId="14" fillId="2" borderId="60" xfId="0" applyFont="1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13" fillId="2" borderId="59" xfId="0" applyFont="1" applyFill="1" applyBorder="1" applyAlignment="1">
      <alignment horizontal="center"/>
    </xf>
    <xf numFmtId="0" fontId="13" fillId="2" borderId="60" xfId="0" applyFont="1" applyFill="1" applyBorder="1" applyAlignment="1">
      <alignment horizontal="center"/>
    </xf>
    <xf numFmtId="0" fontId="0" fillId="2" borderId="61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62" xfId="0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57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3" borderId="49" xfId="0" applyFont="1" applyFill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3" borderId="60" xfId="0" applyFont="1" applyFill="1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38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2" borderId="58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0" fontId="0" fillId="0" borderId="0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41</xdr:row>
      <xdr:rowOff>38100</xdr:rowOff>
    </xdr:from>
    <xdr:to>
      <xdr:col>11</xdr:col>
      <xdr:colOff>19050</xdr:colOff>
      <xdr:row>44</xdr:row>
      <xdr:rowOff>161925</xdr:rowOff>
    </xdr:to>
    <xdr:pic>
      <xdr:nvPicPr>
        <xdr:cNvPr id="2" name="Picture 8" descr="bp_logo_cmyk_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8705850"/>
          <a:ext cx="10858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K45"/>
  <sheetViews>
    <sheetView tabSelected="1" view="pageBreakPreview" zoomScale="120" zoomScaleNormal="120" zoomScaleSheetLayoutView="120" workbookViewId="0">
      <selection activeCell="AY1" sqref="AY1"/>
    </sheetView>
  </sheetViews>
  <sheetFormatPr defaultRowHeight="15"/>
  <cols>
    <col min="1" max="50" width="1.7109375" customWidth="1"/>
  </cols>
  <sheetData>
    <row r="1" spans="1:53" ht="15" customHeight="1">
      <c r="A1" s="15"/>
      <c r="B1" s="354" t="s">
        <v>9</v>
      </c>
      <c r="C1" s="354"/>
      <c r="D1" s="354"/>
      <c r="E1" s="354"/>
      <c r="F1" s="355"/>
      <c r="G1" s="379" t="s">
        <v>1932</v>
      </c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5"/>
      <c r="Z1" s="389" t="s">
        <v>14</v>
      </c>
      <c r="AA1" s="390"/>
      <c r="AB1" s="390"/>
      <c r="AC1" s="390" t="s">
        <v>15</v>
      </c>
      <c r="AD1" s="390"/>
      <c r="AE1" s="393"/>
      <c r="AF1" s="364"/>
      <c r="AG1" s="365"/>
      <c r="AH1" s="365"/>
      <c r="AI1" s="365"/>
      <c r="AJ1" s="365"/>
      <c r="AK1" s="365"/>
      <c r="AL1" s="365"/>
      <c r="AM1" s="365"/>
      <c r="AN1" s="365"/>
      <c r="AO1" s="365"/>
      <c r="AP1" s="365"/>
      <c r="AQ1" s="365"/>
      <c r="AR1" s="365"/>
      <c r="AS1" s="365"/>
      <c r="AT1" s="365"/>
      <c r="AU1" s="365"/>
      <c r="AV1" s="365"/>
      <c r="AW1" s="365"/>
      <c r="AX1" s="366"/>
      <c r="AY1" s="2"/>
    </row>
    <row r="2" spans="1:53" ht="15" customHeight="1">
      <c r="A2" s="16"/>
      <c r="B2" s="356"/>
      <c r="C2" s="356"/>
      <c r="D2" s="356"/>
      <c r="E2" s="356"/>
      <c r="F2" s="357"/>
      <c r="G2" s="380" t="s">
        <v>1933</v>
      </c>
      <c r="H2" s="356"/>
      <c r="I2" s="356"/>
      <c r="J2" s="356"/>
      <c r="K2" s="356"/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W2" s="356"/>
      <c r="X2" s="356"/>
      <c r="Y2" s="357"/>
      <c r="Z2" s="391"/>
      <c r="AA2" s="392"/>
      <c r="AB2" s="392"/>
      <c r="AC2" s="392"/>
      <c r="AD2" s="392"/>
      <c r="AE2" s="394"/>
      <c r="AF2" s="367"/>
      <c r="AG2" s="368"/>
      <c r="AH2" s="368"/>
      <c r="AI2" s="368"/>
      <c r="AJ2" s="368"/>
      <c r="AK2" s="368"/>
      <c r="AL2" s="368"/>
      <c r="AM2" s="368"/>
      <c r="AN2" s="368"/>
      <c r="AO2" s="368"/>
      <c r="AP2" s="368"/>
      <c r="AQ2" s="368"/>
      <c r="AR2" s="368"/>
      <c r="AS2" s="368"/>
      <c r="AT2" s="368"/>
      <c r="AU2" s="368"/>
      <c r="AV2" s="368"/>
      <c r="AW2" s="368"/>
      <c r="AX2" s="369"/>
      <c r="AY2" s="2"/>
    </row>
    <row r="3" spans="1:53" ht="15" customHeight="1">
      <c r="A3" s="17"/>
      <c r="B3" s="358" t="s">
        <v>10</v>
      </c>
      <c r="C3" s="358"/>
      <c r="D3" s="358"/>
      <c r="E3" s="358"/>
      <c r="F3" s="359"/>
      <c r="G3" s="424" t="s">
        <v>1936</v>
      </c>
      <c r="H3" s="425"/>
      <c r="I3" s="425"/>
      <c r="J3" s="425"/>
      <c r="K3" s="425"/>
      <c r="L3" s="425"/>
      <c r="M3" s="425"/>
      <c r="N3" s="425"/>
      <c r="O3" s="425"/>
      <c r="P3" s="425"/>
      <c r="Q3" s="425"/>
      <c r="R3" s="425"/>
      <c r="S3" s="425"/>
      <c r="T3" s="425"/>
      <c r="U3" s="425"/>
      <c r="V3" s="425"/>
      <c r="W3" s="425"/>
      <c r="X3" s="425"/>
      <c r="Y3" s="426"/>
      <c r="Z3" s="384"/>
      <c r="AA3" s="384"/>
      <c r="AB3" s="384"/>
      <c r="AC3" s="384"/>
      <c r="AD3" s="384"/>
      <c r="AE3" s="385"/>
      <c r="AF3" s="370"/>
      <c r="AG3" s="371"/>
      <c r="AH3" s="371"/>
      <c r="AI3" s="371"/>
      <c r="AJ3" s="371"/>
      <c r="AK3" s="371"/>
      <c r="AL3" s="371"/>
      <c r="AM3" s="371"/>
      <c r="AN3" s="371"/>
      <c r="AO3" s="371"/>
      <c r="AP3" s="371"/>
      <c r="AQ3" s="371"/>
      <c r="AR3" s="371"/>
      <c r="AS3" s="371"/>
      <c r="AT3" s="371"/>
      <c r="AU3" s="371"/>
      <c r="AV3" s="371"/>
      <c r="AW3" s="371"/>
      <c r="AX3" s="372"/>
      <c r="AY3" s="2"/>
      <c r="BA3" s="1"/>
    </row>
    <row r="4" spans="1:53" ht="15" customHeight="1">
      <c r="A4" s="16"/>
      <c r="B4" s="356"/>
      <c r="C4" s="356"/>
      <c r="D4" s="356"/>
      <c r="E4" s="356"/>
      <c r="F4" s="357"/>
      <c r="G4" s="421" t="s">
        <v>1937</v>
      </c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3"/>
      <c r="Z4" s="386"/>
      <c r="AA4" s="386"/>
      <c r="AB4" s="386"/>
      <c r="AC4" s="386"/>
      <c r="AD4" s="386"/>
      <c r="AE4" s="387"/>
      <c r="AF4" s="373"/>
      <c r="AG4" s="374"/>
      <c r="AH4" s="374"/>
      <c r="AI4" s="374"/>
      <c r="AJ4" s="374"/>
      <c r="AK4" s="374"/>
      <c r="AL4" s="374"/>
      <c r="AM4" s="374"/>
      <c r="AN4" s="374"/>
      <c r="AO4" s="374"/>
      <c r="AP4" s="374"/>
      <c r="AQ4" s="374"/>
      <c r="AR4" s="374"/>
      <c r="AS4" s="374"/>
      <c r="AT4" s="374"/>
      <c r="AU4" s="374"/>
      <c r="AV4" s="374"/>
      <c r="AW4" s="374"/>
      <c r="AX4" s="375"/>
      <c r="AY4" s="2"/>
      <c r="BA4" s="1"/>
    </row>
    <row r="5" spans="1:53" ht="24.95" customHeight="1">
      <c r="A5" s="18"/>
      <c r="B5" s="360" t="s">
        <v>11</v>
      </c>
      <c r="C5" s="360"/>
      <c r="D5" s="360"/>
      <c r="E5" s="360"/>
      <c r="F5" s="361"/>
      <c r="G5" s="395" t="s">
        <v>1934</v>
      </c>
      <c r="H5" s="396"/>
      <c r="I5" s="396"/>
      <c r="J5" s="396"/>
      <c r="K5" s="396"/>
      <c r="L5" s="396"/>
      <c r="M5" s="396"/>
      <c r="N5" s="396"/>
      <c r="O5" s="396"/>
      <c r="P5" s="396"/>
      <c r="Q5" s="396"/>
      <c r="R5" s="396"/>
      <c r="S5" s="396"/>
      <c r="T5" s="396"/>
      <c r="U5" s="396"/>
      <c r="V5" s="396"/>
      <c r="W5" s="396"/>
      <c r="X5" s="396"/>
      <c r="Y5" s="397"/>
      <c r="Z5" s="388" t="s">
        <v>16</v>
      </c>
      <c r="AA5" s="388"/>
      <c r="AB5" s="388"/>
      <c r="AC5" s="388"/>
      <c r="AD5" s="388"/>
      <c r="AE5" s="388"/>
      <c r="AF5" s="376"/>
      <c r="AG5" s="377"/>
      <c r="AH5" s="377"/>
      <c r="AI5" s="377"/>
      <c r="AJ5" s="377"/>
      <c r="AK5" s="377"/>
      <c r="AL5" s="377"/>
      <c r="AM5" s="377"/>
      <c r="AN5" s="377"/>
      <c r="AO5" s="377"/>
      <c r="AP5" s="377"/>
      <c r="AQ5" s="377"/>
      <c r="AR5" s="377"/>
      <c r="AS5" s="377"/>
      <c r="AT5" s="377"/>
      <c r="AU5" s="377"/>
      <c r="AV5" s="377"/>
      <c r="AW5" s="377"/>
      <c r="AX5" s="378"/>
      <c r="AY5" s="2"/>
    </row>
    <row r="6" spans="1:53" ht="12.6" customHeight="1">
      <c r="A6" s="19"/>
      <c r="B6" s="358" t="s">
        <v>12</v>
      </c>
      <c r="C6" s="358"/>
      <c r="D6" s="358"/>
      <c r="E6" s="358"/>
      <c r="F6" s="359"/>
      <c r="G6" s="398" t="s">
        <v>1932</v>
      </c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9"/>
      <c r="Z6" s="445" t="s">
        <v>17</v>
      </c>
      <c r="AA6" s="384"/>
      <c r="AB6" s="384"/>
      <c r="AC6" s="384"/>
      <c r="AD6" s="384"/>
      <c r="AE6" s="385"/>
      <c r="AF6" s="449"/>
      <c r="AG6" s="450"/>
      <c r="AH6" s="450"/>
      <c r="AI6" s="450"/>
      <c r="AJ6" s="450"/>
      <c r="AK6" s="450"/>
      <c r="AL6" s="450"/>
      <c r="AM6" s="450"/>
      <c r="AN6" s="450"/>
      <c r="AO6" s="450"/>
      <c r="AP6" s="450"/>
      <c r="AQ6" s="450"/>
      <c r="AR6" s="450"/>
      <c r="AS6" s="450"/>
      <c r="AT6" s="450"/>
      <c r="AU6" s="450"/>
      <c r="AV6" s="450"/>
      <c r="AW6" s="450"/>
      <c r="AX6" s="451"/>
    </row>
    <row r="7" spans="1:53" ht="12.6" customHeight="1" thickBot="1">
      <c r="A7" s="20"/>
      <c r="B7" s="362"/>
      <c r="C7" s="362"/>
      <c r="D7" s="362"/>
      <c r="E7" s="362"/>
      <c r="F7" s="363"/>
      <c r="G7" s="381" t="s">
        <v>1935</v>
      </c>
      <c r="H7" s="382"/>
      <c r="I7" s="382"/>
      <c r="J7" s="382"/>
      <c r="K7" s="382"/>
      <c r="L7" s="382"/>
      <c r="M7" s="382"/>
      <c r="N7" s="382"/>
      <c r="O7" s="382"/>
      <c r="P7" s="382"/>
      <c r="Q7" s="382"/>
      <c r="R7" s="382"/>
      <c r="S7" s="382"/>
      <c r="T7" s="382"/>
      <c r="U7" s="382"/>
      <c r="V7" s="382"/>
      <c r="W7" s="382"/>
      <c r="X7" s="382"/>
      <c r="Y7" s="383"/>
      <c r="Z7" s="446"/>
      <c r="AA7" s="447"/>
      <c r="AB7" s="447"/>
      <c r="AC7" s="447"/>
      <c r="AD7" s="447"/>
      <c r="AE7" s="448"/>
      <c r="AF7" s="406"/>
      <c r="AG7" s="407"/>
      <c r="AH7" s="407"/>
      <c r="AI7" s="407"/>
      <c r="AJ7" s="407"/>
      <c r="AK7" s="407"/>
      <c r="AL7" s="407"/>
      <c r="AM7" s="407"/>
      <c r="AN7" s="407"/>
      <c r="AO7" s="407"/>
      <c r="AP7" s="407"/>
      <c r="AQ7" s="407"/>
      <c r="AR7" s="407"/>
      <c r="AS7" s="407"/>
      <c r="AT7" s="407"/>
      <c r="AU7" s="407"/>
      <c r="AV7" s="407"/>
      <c r="AW7" s="407"/>
      <c r="AX7" s="408"/>
    </row>
    <row r="10" spans="1:53" ht="21">
      <c r="A10" s="428" t="s">
        <v>13</v>
      </c>
      <c r="B10" s="428"/>
      <c r="C10" s="428"/>
      <c r="D10" s="428"/>
      <c r="E10" s="428"/>
      <c r="F10" s="428"/>
      <c r="G10" s="428"/>
      <c r="H10" s="428"/>
      <c r="I10" s="428"/>
      <c r="J10" s="428"/>
      <c r="K10" s="428"/>
      <c r="L10" s="428"/>
      <c r="M10" s="428"/>
      <c r="N10" s="428"/>
      <c r="O10" s="428"/>
      <c r="P10" s="428"/>
      <c r="Q10" s="428"/>
      <c r="R10" s="428"/>
      <c r="S10" s="428"/>
      <c r="T10" s="428"/>
      <c r="U10" s="428"/>
      <c r="V10" s="428"/>
      <c r="W10" s="428"/>
      <c r="X10" s="428"/>
      <c r="Y10" s="428"/>
      <c r="Z10" s="428"/>
      <c r="AA10" s="428"/>
      <c r="AB10" s="428"/>
      <c r="AC10" s="428"/>
      <c r="AD10" s="428"/>
      <c r="AE10" s="428"/>
      <c r="AF10" s="428"/>
      <c r="AG10" s="428"/>
      <c r="AH10" s="428"/>
      <c r="AI10" s="428"/>
      <c r="AJ10" s="428"/>
      <c r="AK10" s="428"/>
      <c r="AL10" s="428"/>
      <c r="AM10" s="428"/>
      <c r="AN10" s="428"/>
      <c r="AO10" s="428"/>
      <c r="AP10" s="428"/>
      <c r="AQ10" s="428"/>
      <c r="AR10" s="428"/>
      <c r="AS10" s="428"/>
      <c r="AT10" s="428"/>
      <c r="AU10" s="428"/>
      <c r="AV10" s="428"/>
      <c r="AW10" s="428"/>
      <c r="AX10" s="428"/>
    </row>
    <row r="12" spans="1:53" ht="23.25">
      <c r="A12" s="403" t="s">
        <v>1928</v>
      </c>
      <c r="B12" s="403"/>
      <c r="C12" s="403"/>
      <c r="D12" s="403"/>
      <c r="E12" s="403"/>
      <c r="F12" s="403"/>
      <c r="G12" s="403"/>
      <c r="H12" s="403"/>
      <c r="I12" s="403"/>
      <c r="J12" s="403"/>
      <c r="K12" s="403"/>
      <c r="L12" s="403"/>
      <c r="M12" s="403"/>
      <c r="N12" s="403"/>
      <c r="O12" s="403"/>
      <c r="P12" s="403"/>
      <c r="Q12" s="403"/>
      <c r="R12" s="403"/>
      <c r="S12" s="403"/>
      <c r="T12" s="403"/>
      <c r="U12" s="403"/>
      <c r="V12" s="403"/>
      <c r="W12" s="403"/>
      <c r="X12" s="403"/>
      <c r="Y12" s="403"/>
      <c r="Z12" s="403"/>
      <c r="AA12" s="403"/>
      <c r="AB12" s="403"/>
      <c r="AC12" s="403"/>
      <c r="AD12" s="403"/>
      <c r="AE12" s="403"/>
      <c r="AF12" s="403"/>
      <c r="AG12" s="403"/>
      <c r="AH12" s="403"/>
      <c r="AI12" s="403"/>
      <c r="AJ12" s="403"/>
      <c r="AK12" s="403"/>
      <c r="AL12" s="403"/>
      <c r="AM12" s="403"/>
      <c r="AN12" s="403"/>
      <c r="AO12" s="403"/>
      <c r="AP12" s="403"/>
      <c r="AQ12" s="403"/>
      <c r="AR12" s="403"/>
      <c r="AS12" s="403"/>
      <c r="AT12" s="403"/>
      <c r="AU12" s="403"/>
      <c r="AV12" s="403"/>
      <c r="AW12" s="403"/>
      <c r="AX12" s="403"/>
    </row>
    <row r="14" spans="1:53" ht="36.75">
      <c r="A14" s="402" t="s">
        <v>1929</v>
      </c>
      <c r="B14" s="402"/>
      <c r="C14" s="402"/>
      <c r="D14" s="402"/>
      <c r="E14" s="402"/>
      <c r="F14" s="402"/>
      <c r="G14" s="402"/>
      <c r="H14" s="402"/>
      <c r="I14" s="402"/>
      <c r="J14" s="402"/>
      <c r="K14" s="402"/>
      <c r="L14" s="402"/>
      <c r="M14" s="402"/>
      <c r="N14" s="402"/>
      <c r="O14" s="402"/>
      <c r="P14" s="402"/>
      <c r="Q14" s="402"/>
      <c r="R14" s="402"/>
      <c r="S14" s="402"/>
      <c r="T14" s="402"/>
      <c r="U14" s="402"/>
      <c r="V14" s="402"/>
      <c r="W14" s="402"/>
      <c r="X14" s="402"/>
      <c r="Y14" s="402"/>
      <c r="Z14" s="402"/>
      <c r="AA14" s="402"/>
      <c r="AB14" s="402"/>
      <c r="AC14" s="402"/>
      <c r="AD14" s="402"/>
      <c r="AE14" s="402"/>
      <c r="AF14" s="402"/>
      <c r="AG14" s="402"/>
      <c r="AH14" s="402"/>
      <c r="AI14" s="402"/>
      <c r="AJ14" s="402"/>
      <c r="AK14" s="402"/>
      <c r="AL14" s="402"/>
      <c r="AM14" s="402"/>
      <c r="AN14" s="402"/>
      <c r="AO14" s="402"/>
      <c r="AP14" s="402"/>
      <c r="AQ14" s="402"/>
      <c r="AR14" s="402"/>
      <c r="AS14" s="402"/>
      <c r="AT14" s="402"/>
      <c r="AU14" s="402"/>
      <c r="AV14" s="402"/>
      <c r="AW14" s="402"/>
      <c r="AX14" s="402"/>
    </row>
    <row r="18" spans="2:63" ht="23.25">
      <c r="B18" s="444" t="s">
        <v>18</v>
      </c>
      <c r="C18" s="444"/>
      <c r="D18" s="444"/>
      <c r="E18" s="444"/>
      <c r="F18" s="444"/>
      <c r="G18" s="444"/>
      <c r="H18" s="444"/>
      <c r="I18" s="444"/>
      <c r="J18" s="444"/>
      <c r="K18" s="444"/>
      <c r="L18" s="3"/>
      <c r="M18" s="3"/>
      <c r="U18" s="404" t="s">
        <v>1974</v>
      </c>
      <c r="V18" s="404"/>
      <c r="W18" s="404"/>
      <c r="X18" s="404"/>
      <c r="Y18" s="404"/>
      <c r="Z18" s="404"/>
      <c r="AA18" s="404"/>
      <c r="AB18" s="404"/>
      <c r="AC18" s="404"/>
      <c r="AD18" s="404"/>
      <c r="AE18" s="404"/>
      <c r="AF18" s="404"/>
      <c r="BA18" s="419"/>
      <c r="BB18" s="420"/>
      <c r="BC18" s="420"/>
      <c r="BD18" s="420"/>
      <c r="BE18" s="420"/>
      <c r="BF18" s="420"/>
      <c r="BG18" s="420"/>
    </row>
    <row r="19" spans="2:63">
      <c r="BB19" s="6"/>
      <c r="BE19" s="452"/>
      <c r="BF19" s="452"/>
      <c r="BH19" s="66"/>
    </row>
    <row r="20" spans="2:63">
      <c r="BB20" s="6"/>
      <c r="BH20" s="6"/>
    </row>
    <row r="21" spans="2:63">
      <c r="BB21" s="453"/>
      <c r="BC21" s="453"/>
      <c r="BD21" s="453"/>
    </row>
    <row r="22" spans="2:63">
      <c r="BB22" s="454"/>
      <c r="BC22" s="454"/>
      <c r="BD22" s="454"/>
    </row>
    <row r="23" spans="2:63" ht="20.25">
      <c r="B23" s="405" t="s">
        <v>19</v>
      </c>
      <c r="C23" s="405"/>
      <c r="D23" s="405"/>
      <c r="E23" s="405"/>
      <c r="F23" s="405"/>
      <c r="G23" s="405"/>
      <c r="H23" s="405"/>
      <c r="I23" s="405"/>
      <c r="J23" s="405"/>
      <c r="K23" s="405"/>
      <c r="V23" s="457">
        <f>Konstrukce!X174</f>
        <v>0</v>
      </c>
      <c r="W23" s="457"/>
      <c r="X23" s="457"/>
      <c r="Y23" s="457"/>
      <c r="Z23" s="457"/>
      <c r="AA23" s="457"/>
      <c r="AB23" s="457"/>
      <c r="AC23" s="457"/>
      <c r="AD23" s="457"/>
      <c r="AE23" s="457"/>
      <c r="AG23" s="458" t="s">
        <v>123</v>
      </c>
      <c r="AH23" s="458"/>
      <c r="AI23" s="458"/>
      <c r="BB23" s="6"/>
    </row>
    <row r="24" spans="2:63">
      <c r="BB24" s="6"/>
    </row>
    <row r="25" spans="2:63" ht="20.25">
      <c r="B25" s="405" t="s">
        <v>20</v>
      </c>
      <c r="C25" s="405"/>
      <c r="D25" s="405"/>
      <c r="E25" s="405"/>
      <c r="F25" s="405"/>
      <c r="G25" s="405"/>
      <c r="H25" s="405"/>
      <c r="I25" s="405"/>
      <c r="J25" s="405"/>
      <c r="K25" s="405"/>
      <c r="V25" s="457">
        <f>Konstrukce!Y174</f>
        <v>0</v>
      </c>
      <c r="W25" s="457"/>
      <c r="X25" s="457"/>
      <c r="Y25" s="457"/>
      <c r="Z25" s="457"/>
      <c r="AA25" s="457"/>
      <c r="AB25" s="457"/>
      <c r="AC25" s="457"/>
      <c r="AD25" s="457"/>
      <c r="AE25" s="457"/>
      <c r="AG25" s="458" t="s">
        <v>123</v>
      </c>
      <c r="AH25" s="458"/>
      <c r="AI25" s="458"/>
      <c r="BB25" s="459"/>
      <c r="BC25" s="459"/>
      <c r="BD25" s="459"/>
    </row>
    <row r="26" spans="2:63">
      <c r="BB26" s="14"/>
    </row>
    <row r="27" spans="2:63" ht="20.25">
      <c r="B27" s="405" t="s">
        <v>21</v>
      </c>
      <c r="C27" s="405"/>
      <c r="D27" s="405"/>
      <c r="E27" s="405"/>
      <c r="F27" s="405"/>
      <c r="G27" s="405"/>
      <c r="H27" s="405"/>
      <c r="I27" s="405"/>
      <c r="J27" s="405"/>
      <c r="K27" s="405"/>
      <c r="V27" s="457">
        <f>Nátěry!X49</f>
        <v>0</v>
      </c>
      <c r="W27" s="457"/>
      <c r="X27" s="457"/>
      <c r="Y27" s="457"/>
      <c r="Z27" s="457"/>
      <c r="AA27" s="457"/>
      <c r="AB27" s="457"/>
      <c r="AC27" s="457"/>
      <c r="AD27" s="457"/>
      <c r="AE27" s="457"/>
      <c r="AG27" s="458" t="s">
        <v>123</v>
      </c>
      <c r="AH27" s="458"/>
      <c r="AI27" s="458"/>
      <c r="BB27" s="6"/>
    </row>
    <row r="28" spans="2:63">
      <c r="BB28" s="6"/>
    </row>
    <row r="29" spans="2:63">
      <c r="BB29" s="453"/>
      <c r="BC29" s="453"/>
      <c r="BD29" s="453"/>
      <c r="BH29" s="456"/>
      <c r="BI29" s="456"/>
      <c r="BJ29" s="456"/>
      <c r="BK29" s="456"/>
    </row>
    <row r="30" spans="2:63">
      <c r="BB30" s="455"/>
      <c r="BC30" s="455"/>
      <c r="BD30" s="455"/>
    </row>
    <row r="31" spans="2:63">
      <c r="BB31" s="67"/>
    </row>
    <row r="32" spans="2:63">
      <c r="BA32" s="24"/>
      <c r="BB32" s="6"/>
    </row>
    <row r="41" spans="1:50" ht="15.75" thickBot="1"/>
    <row r="42" spans="1:50">
      <c r="A42" s="429"/>
      <c r="B42" s="430"/>
      <c r="C42" s="430"/>
      <c r="D42" s="430"/>
      <c r="E42" s="430"/>
      <c r="F42" s="430"/>
      <c r="G42" s="430"/>
      <c r="H42" s="430"/>
      <c r="I42" s="430"/>
      <c r="J42" s="430"/>
      <c r="K42" s="430"/>
      <c r="L42" s="431"/>
      <c r="M42" s="416" t="s">
        <v>4</v>
      </c>
      <c r="N42" s="410"/>
      <c r="O42" s="410"/>
      <c r="P42" s="410"/>
      <c r="Q42" s="410"/>
      <c r="R42" s="410"/>
      <c r="S42" s="410"/>
      <c r="T42" s="410"/>
      <c r="U42" s="410"/>
      <c r="V42" s="411"/>
      <c r="W42" s="409" t="s">
        <v>7</v>
      </c>
      <c r="X42" s="410"/>
      <c r="Y42" s="410"/>
      <c r="Z42" s="410"/>
      <c r="AA42" s="410"/>
      <c r="AB42" s="410"/>
      <c r="AC42" s="410"/>
      <c r="AD42" s="410"/>
      <c r="AE42" s="410"/>
      <c r="AF42" s="410"/>
      <c r="AG42" s="411"/>
      <c r="AH42" s="409" t="s">
        <v>2</v>
      </c>
      <c r="AI42" s="410"/>
      <c r="AJ42" s="410"/>
      <c r="AK42" s="410"/>
      <c r="AL42" s="410"/>
      <c r="AM42" s="410"/>
      <c r="AN42" s="410"/>
      <c r="AO42" s="410"/>
      <c r="AP42" s="410"/>
      <c r="AQ42" s="410"/>
      <c r="AR42" s="410"/>
      <c r="AS42" s="411"/>
      <c r="AT42" s="435" t="s">
        <v>0</v>
      </c>
      <c r="AU42" s="436"/>
      <c r="AV42" s="436"/>
      <c r="AW42" s="436"/>
      <c r="AX42" s="437"/>
    </row>
    <row r="43" spans="1:50">
      <c r="A43" s="432"/>
      <c r="B43" s="433"/>
      <c r="C43" s="433"/>
      <c r="D43" s="433"/>
      <c r="E43" s="433"/>
      <c r="F43" s="433"/>
      <c r="G43" s="433"/>
      <c r="H43" s="433"/>
      <c r="I43" s="433"/>
      <c r="J43" s="433"/>
      <c r="K43" s="433"/>
      <c r="L43" s="434"/>
      <c r="M43" s="417" t="s">
        <v>5</v>
      </c>
      <c r="N43" s="413"/>
      <c r="O43" s="413"/>
      <c r="P43" s="413"/>
      <c r="Q43" s="413"/>
      <c r="R43" s="413"/>
      <c r="S43" s="413"/>
      <c r="T43" s="413"/>
      <c r="U43" s="413"/>
      <c r="V43" s="414"/>
      <c r="W43" s="427" t="s">
        <v>1971</v>
      </c>
      <c r="X43" s="413"/>
      <c r="Y43" s="413"/>
      <c r="Z43" s="413"/>
      <c r="AA43" s="413"/>
      <c r="AB43" s="413"/>
      <c r="AC43" s="413"/>
      <c r="AD43" s="413"/>
      <c r="AE43" s="413"/>
      <c r="AF43" s="413"/>
      <c r="AG43" s="414"/>
      <c r="AH43" s="412" t="s">
        <v>1939</v>
      </c>
      <c r="AI43" s="413"/>
      <c r="AJ43" s="413"/>
      <c r="AK43" s="413"/>
      <c r="AL43" s="413"/>
      <c r="AM43" s="413"/>
      <c r="AN43" s="413"/>
      <c r="AO43" s="413"/>
      <c r="AP43" s="413"/>
      <c r="AQ43" s="413"/>
      <c r="AR43" s="413"/>
      <c r="AS43" s="414"/>
      <c r="AT43" s="438">
        <f>Nátěry!AA1</f>
        <v>6</v>
      </c>
      <c r="AU43" s="439"/>
      <c r="AV43" s="439"/>
      <c r="AW43" s="439"/>
      <c r="AX43" s="440"/>
    </row>
    <row r="44" spans="1:50">
      <c r="A44" s="432"/>
      <c r="B44" s="433"/>
      <c r="C44" s="433"/>
      <c r="D44" s="433"/>
      <c r="E44" s="433"/>
      <c r="F44" s="433"/>
      <c r="G44" s="433"/>
      <c r="H44" s="433"/>
      <c r="I44" s="433"/>
      <c r="J44" s="433"/>
      <c r="K44" s="433"/>
      <c r="L44" s="434"/>
      <c r="M44" s="417" t="s">
        <v>6</v>
      </c>
      <c r="N44" s="413"/>
      <c r="O44" s="413"/>
      <c r="P44" s="413"/>
      <c r="Q44" s="413"/>
      <c r="R44" s="413"/>
      <c r="S44" s="413"/>
      <c r="T44" s="413"/>
      <c r="U44" s="413"/>
      <c r="V44" s="414"/>
      <c r="W44" s="412" t="s">
        <v>8</v>
      </c>
      <c r="X44" s="413"/>
      <c r="Y44" s="413"/>
      <c r="Z44" s="413"/>
      <c r="AA44" s="413"/>
      <c r="AB44" s="413"/>
      <c r="AC44" s="413"/>
      <c r="AD44" s="413"/>
      <c r="AE44" s="413"/>
      <c r="AF44" s="413"/>
      <c r="AG44" s="414"/>
      <c r="AH44" s="412" t="s">
        <v>3</v>
      </c>
      <c r="AI44" s="413"/>
      <c r="AJ44" s="413"/>
      <c r="AK44" s="413"/>
      <c r="AL44" s="413"/>
      <c r="AM44" s="413"/>
      <c r="AN44" s="413"/>
      <c r="AO44" s="413"/>
      <c r="AP44" s="413"/>
      <c r="AQ44" s="413"/>
      <c r="AR44" s="413"/>
      <c r="AS44" s="414"/>
      <c r="AT44" s="441" t="s">
        <v>1</v>
      </c>
      <c r="AU44" s="442"/>
      <c r="AV44" s="442"/>
      <c r="AW44" s="442"/>
      <c r="AX44" s="443"/>
    </row>
    <row r="45" spans="1:50" ht="15.75" thickBot="1">
      <c r="A45" s="418"/>
      <c r="B45" s="407"/>
      <c r="C45" s="407"/>
      <c r="D45" s="407"/>
      <c r="E45" s="407"/>
      <c r="F45" s="407"/>
      <c r="G45" s="407"/>
      <c r="H45" s="407"/>
      <c r="I45" s="407"/>
      <c r="J45" s="407"/>
      <c r="K45" s="407"/>
      <c r="L45" s="408"/>
      <c r="M45" s="418"/>
      <c r="N45" s="407"/>
      <c r="O45" s="407"/>
      <c r="P45" s="407"/>
      <c r="Q45" s="407"/>
      <c r="R45" s="407"/>
      <c r="S45" s="407"/>
      <c r="T45" s="407"/>
      <c r="U45" s="407"/>
      <c r="V45" s="415"/>
      <c r="W45" s="399" t="s">
        <v>1938</v>
      </c>
      <c r="X45" s="400"/>
      <c r="Y45" s="400"/>
      <c r="Z45" s="400"/>
      <c r="AA45" s="400"/>
      <c r="AB45" s="400"/>
      <c r="AC45" s="400"/>
      <c r="AD45" s="400"/>
      <c r="AE45" s="400"/>
      <c r="AF45" s="400"/>
      <c r="AG45" s="401"/>
      <c r="AH45" s="406" t="s">
        <v>1940</v>
      </c>
      <c r="AI45" s="407"/>
      <c r="AJ45" s="407"/>
      <c r="AK45" s="407"/>
      <c r="AL45" s="407"/>
      <c r="AM45" s="407"/>
      <c r="AN45" s="407"/>
      <c r="AO45" s="407"/>
      <c r="AP45" s="407"/>
      <c r="AQ45" s="407"/>
      <c r="AR45" s="407"/>
      <c r="AS45" s="415"/>
      <c r="AT45" s="406">
        <v>1</v>
      </c>
      <c r="AU45" s="407"/>
      <c r="AV45" s="407"/>
      <c r="AW45" s="407"/>
      <c r="AX45" s="408"/>
    </row>
  </sheetData>
  <mergeCells count="59">
    <mergeCell ref="BB21:BD21"/>
    <mergeCell ref="BB22:BD22"/>
    <mergeCell ref="BB30:BD30"/>
    <mergeCell ref="BH29:BK29"/>
    <mergeCell ref="V23:AE23"/>
    <mergeCell ref="V25:AE25"/>
    <mergeCell ref="V27:AE27"/>
    <mergeCell ref="AG23:AI23"/>
    <mergeCell ref="AG25:AI25"/>
    <mergeCell ref="AG27:AI27"/>
    <mergeCell ref="BB25:BD25"/>
    <mergeCell ref="BA18:BG18"/>
    <mergeCell ref="G4:Y4"/>
    <mergeCell ref="G3:Y3"/>
    <mergeCell ref="W43:AG43"/>
    <mergeCell ref="W44:AG44"/>
    <mergeCell ref="A10:AX10"/>
    <mergeCell ref="W42:AG42"/>
    <mergeCell ref="A42:L45"/>
    <mergeCell ref="AT42:AX42"/>
    <mergeCell ref="AT43:AX43"/>
    <mergeCell ref="AT44:AX44"/>
    <mergeCell ref="B18:K18"/>
    <mergeCell ref="Z6:AE7"/>
    <mergeCell ref="AF6:AX7"/>
    <mergeCell ref="BE19:BF19"/>
    <mergeCell ref="BB29:BD29"/>
    <mergeCell ref="W45:AG45"/>
    <mergeCell ref="A14:AX14"/>
    <mergeCell ref="A12:AX12"/>
    <mergeCell ref="U18:AF18"/>
    <mergeCell ref="B23:K23"/>
    <mergeCell ref="B25:K25"/>
    <mergeCell ref="B27:K27"/>
    <mergeCell ref="AT45:AX45"/>
    <mergeCell ref="AH42:AS42"/>
    <mergeCell ref="AH43:AS43"/>
    <mergeCell ref="AH44:AS44"/>
    <mergeCell ref="AH45:AS45"/>
    <mergeCell ref="M42:V42"/>
    <mergeCell ref="M43:V43"/>
    <mergeCell ref="M44:V44"/>
    <mergeCell ref="M45:V45"/>
    <mergeCell ref="B1:F2"/>
    <mergeCell ref="B3:F4"/>
    <mergeCell ref="B5:F5"/>
    <mergeCell ref="B6:F7"/>
    <mergeCell ref="AF1:AX2"/>
    <mergeCell ref="AF3:AX4"/>
    <mergeCell ref="AF5:AX5"/>
    <mergeCell ref="G1:Y1"/>
    <mergeCell ref="G2:Y2"/>
    <mergeCell ref="G7:Y7"/>
    <mergeCell ref="Z3:AE4"/>
    <mergeCell ref="Z5:AE5"/>
    <mergeCell ref="Z1:AB2"/>
    <mergeCell ref="AC1:AE2"/>
    <mergeCell ref="G5:Y5"/>
    <mergeCell ref="G6:Y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205"/>
  <sheetViews>
    <sheetView view="pageBreakPreview" zoomScale="105" zoomScaleNormal="110" zoomScaleSheetLayoutView="105" workbookViewId="0">
      <selection activeCell="AB1" sqref="AB1"/>
    </sheetView>
  </sheetViews>
  <sheetFormatPr defaultRowHeight="15"/>
  <cols>
    <col min="1" max="19" width="1.7109375" customWidth="1"/>
    <col min="20" max="21" width="2.7109375" customWidth="1"/>
    <col min="22" max="27" width="8.28515625" customWidth="1"/>
    <col min="36" max="36" width="18.5703125" bestFit="1" customWidth="1"/>
  </cols>
  <sheetData>
    <row r="1" spans="1:44" ht="15.75" thickBot="1">
      <c r="A1" s="499" t="s">
        <v>36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  <c r="P1" s="499"/>
      <c r="Q1" s="499"/>
      <c r="R1" s="499"/>
      <c r="S1" s="499"/>
      <c r="T1" s="499"/>
      <c r="Z1" s="4" t="s">
        <v>39</v>
      </c>
      <c r="AA1" s="4">
        <v>2</v>
      </c>
    </row>
    <row r="2" spans="1:44">
      <c r="A2" s="502" t="s">
        <v>37</v>
      </c>
      <c r="B2" s="490"/>
      <c r="C2" s="490"/>
      <c r="D2" s="490"/>
      <c r="E2" s="490"/>
      <c r="F2" s="490"/>
      <c r="G2" s="491"/>
      <c r="H2" s="467" t="s">
        <v>1932</v>
      </c>
      <c r="I2" s="430"/>
      <c r="J2" s="430"/>
      <c r="K2" s="430"/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W2" s="430"/>
      <c r="X2" s="468"/>
      <c r="Y2" s="326" t="s">
        <v>46</v>
      </c>
      <c r="Z2" s="435"/>
      <c r="AA2" s="437"/>
      <c r="AD2" s="70">
        <v>0</v>
      </c>
      <c r="AE2" s="461" t="s">
        <v>163</v>
      </c>
      <c r="AF2" s="461"/>
      <c r="AG2" s="461"/>
    </row>
    <row r="3" spans="1:44">
      <c r="A3" s="520"/>
      <c r="B3" s="496"/>
      <c r="C3" s="496"/>
      <c r="D3" s="496"/>
      <c r="E3" s="496"/>
      <c r="F3" s="496"/>
      <c r="G3" s="497"/>
      <c r="H3" s="469" t="s">
        <v>1933</v>
      </c>
      <c r="I3" s="470"/>
      <c r="J3" s="470"/>
      <c r="K3" s="470"/>
      <c r="L3" s="470"/>
      <c r="M3" s="470"/>
      <c r="N3" s="470"/>
      <c r="O3" s="470"/>
      <c r="P3" s="470"/>
      <c r="Q3" s="470"/>
      <c r="R3" s="470"/>
      <c r="S3" s="470"/>
      <c r="T3" s="470"/>
      <c r="U3" s="470"/>
      <c r="V3" s="470"/>
      <c r="W3" s="470"/>
      <c r="X3" s="471"/>
      <c r="Y3" s="25" t="s">
        <v>40</v>
      </c>
      <c r="Z3" s="500" t="s">
        <v>1940</v>
      </c>
      <c r="AA3" s="501"/>
      <c r="AD3" s="85">
        <v>0</v>
      </c>
      <c r="AE3" s="461" t="s">
        <v>164</v>
      </c>
      <c r="AF3" s="461"/>
      <c r="AG3" s="461"/>
    </row>
    <row r="4" spans="1:44">
      <c r="A4" s="521" t="s">
        <v>38</v>
      </c>
      <c r="B4" s="522"/>
      <c r="C4" s="522"/>
      <c r="D4" s="522"/>
      <c r="E4" s="522"/>
      <c r="F4" s="522"/>
      <c r="G4" s="523"/>
      <c r="H4" s="472" t="s">
        <v>1936</v>
      </c>
      <c r="I4" s="473"/>
      <c r="J4" s="473"/>
      <c r="K4" s="473"/>
      <c r="L4" s="473"/>
      <c r="M4" s="473"/>
      <c r="N4" s="473"/>
      <c r="O4" s="473"/>
      <c r="P4" s="473"/>
      <c r="Q4" s="473"/>
      <c r="R4" s="473"/>
      <c r="S4" s="473"/>
      <c r="T4" s="473"/>
      <c r="U4" s="473"/>
      <c r="V4" s="473"/>
      <c r="W4" s="473"/>
      <c r="X4" s="474"/>
      <c r="Y4" s="26" t="s">
        <v>47</v>
      </c>
      <c r="Z4" s="465"/>
      <c r="AA4" s="466"/>
      <c r="AD4" s="86">
        <v>0</v>
      </c>
      <c r="AE4" s="461" t="s">
        <v>165</v>
      </c>
      <c r="AF4" s="461"/>
      <c r="AG4" s="461"/>
    </row>
    <row r="5" spans="1:44" ht="15.75" thickBot="1">
      <c r="A5" s="418"/>
      <c r="B5" s="407"/>
      <c r="C5" s="407"/>
      <c r="D5" s="407"/>
      <c r="E5" s="407"/>
      <c r="F5" s="407"/>
      <c r="G5" s="415"/>
      <c r="H5" s="479" t="s">
        <v>1937</v>
      </c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0"/>
      <c r="T5" s="480"/>
      <c r="U5" s="480"/>
      <c r="V5" s="480"/>
      <c r="W5" s="480"/>
      <c r="X5" s="481"/>
      <c r="Y5" s="97" t="s">
        <v>40</v>
      </c>
      <c r="Z5" s="463" t="s">
        <v>1941</v>
      </c>
      <c r="AA5" s="464"/>
      <c r="AD5" s="84">
        <v>0</v>
      </c>
      <c r="AE5" s="461" t="s">
        <v>166</v>
      </c>
      <c r="AF5" s="461"/>
      <c r="AG5" s="461"/>
    </row>
    <row r="6" spans="1:44">
      <c r="A6" s="483" t="s">
        <v>40</v>
      </c>
      <c r="B6" s="486" t="s">
        <v>41</v>
      </c>
      <c r="C6" s="489" t="s">
        <v>40</v>
      </c>
      <c r="D6" s="490"/>
      <c r="E6" s="490"/>
      <c r="F6" s="490"/>
      <c r="G6" s="491"/>
      <c r="H6" s="467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68"/>
      <c r="T6" s="503" t="s">
        <v>48</v>
      </c>
      <c r="U6" s="506" t="s">
        <v>49</v>
      </c>
      <c r="V6" s="509" t="s">
        <v>50</v>
      </c>
      <c r="W6" s="512" t="s">
        <v>51</v>
      </c>
      <c r="X6" s="514" t="s">
        <v>53</v>
      </c>
      <c r="Y6" s="515"/>
      <c r="Z6" s="475" t="s">
        <v>43</v>
      </c>
      <c r="AA6" s="476"/>
    </row>
    <row r="7" spans="1:44" ht="15" customHeight="1">
      <c r="A7" s="484"/>
      <c r="B7" s="487"/>
      <c r="C7" s="492" t="s">
        <v>42</v>
      </c>
      <c r="D7" s="493"/>
      <c r="E7" s="493"/>
      <c r="F7" s="493"/>
      <c r="G7" s="494"/>
      <c r="H7" s="482" t="s">
        <v>57</v>
      </c>
      <c r="I7" s="433"/>
      <c r="J7" s="433"/>
      <c r="K7" s="433"/>
      <c r="L7" s="433"/>
      <c r="M7" s="433"/>
      <c r="N7" s="433"/>
      <c r="O7" s="433"/>
      <c r="P7" s="433"/>
      <c r="Q7" s="433"/>
      <c r="R7" s="433"/>
      <c r="S7" s="518"/>
      <c r="T7" s="504"/>
      <c r="U7" s="507"/>
      <c r="V7" s="510"/>
      <c r="W7" s="513"/>
      <c r="X7" s="516" t="s">
        <v>54</v>
      </c>
      <c r="Y7" s="517"/>
      <c r="Z7" s="477"/>
      <c r="AA7" s="478"/>
      <c r="AB7" s="462" t="s">
        <v>52</v>
      </c>
      <c r="AC7" s="420"/>
      <c r="AD7" s="420"/>
      <c r="AE7" s="420"/>
      <c r="AF7" s="420"/>
      <c r="AG7" s="420"/>
      <c r="AH7" s="420"/>
      <c r="AI7" s="420"/>
      <c r="AJ7" s="420"/>
      <c r="AK7" s="420"/>
      <c r="AQ7" s="420" t="s">
        <v>182</v>
      </c>
      <c r="AR7" s="420"/>
    </row>
    <row r="8" spans="1:44">
      <c r="A8" s="485"/>
      <c r="B8" s="488"/>
      <c r="C8" s="495" t="s">
        <v>41</v>
      </c>
      <c r="D8" s="496"/>
      <c r="E8" s="496"/>
      <c r="F8" s="496"/>
      <c r="G8" s="497"/>
      <c r="H8" s="438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519"/>
      <c r="T8" s="505"/>
      <c r="U8" s="508"/>
      <c r="V8" s="511"/>
      <c r="W8" s="27" t="s">
        <v>52</v>
      </c>
      <c r="X8" s="27" t="s">
        <v>55</v>
      </c>
      <c r="Y8" s="28" t="s">
        <v>56</v>
      </c>
      <c r="Z8" s="27" t="s">
        <v>44</v>
      </c>
      <c r="AA8" s="29" t="s">
        <v>45</v>
      </c>
      <c r="AB8" s="482" t="s">
        <v>80</v>
      </c>
      <c r="AC8" s="433"/>
      <c r="AD8" s="420" t="s">
        <v>125</v>
      </c>
      <c r="AE8" s="420"/>
      <c r="AF8" s="420" t="s">
        <v>126</v>
      </c>
      <c r="AG8" s="420"/>
      <c r="AH8" s="420" t="s">
        <v>127</v>
      </c>
      <c r="AI8" s="420"/>
      <c r="AJ8" s="420" t="s">
        <v>128</v>
      </c>
      <c r="AK8" s="420"/>
      <c r="AL8" s="420" t="s">
        <v>124</v>
      </c>
      <c r="AM8" s="420"/>
      <c r="AN8" s="420"/>
      <c r="AO8" s="420"/>
      <c r="AQ8" s="92" t="s">
        <v>180</v>
      </c>
      <c r="AR8" s="92" t="s">
        <v>28</v>
      </c>
    </row>
    <row r="9" spans="1:44">
      <c r="C9" s="450">
        <v>767</v>
      </c>
      <c r="D9" s="450"/>
      <c r="E9" s="450"/>
      <c r="F9" s="450"/>
      <c r="G9" s="450"/>
      <c r="H9" s="450" t="s">
        <v>1929</v>
      </c>
      <c r="I9" s="450"/>
      <c r="J9" s="450"/>
      <c r="K9" s="450"/>
      <c r="L9" s="450"/>
      <c r="M9" s="450"/>
      <c r="N9" s="450"/>
      <c r="O9" s="450"/>
      <c r="P9" s="450"/>
      <c r="Q9" s="450"/>
      <c r="R9" s="450"/>
      <c r="S9" s="450"/>
      <c r="T9" s="450"/>
      <c r="U9" s="450"/>
      <c r="W9" s="69"/>
      <c r="X9" s="69"/>
      <c r="Y9" s="69"/>
      <c r="AR9" s="105">
        <v>0</v>
      </c>
    </row>
    <row r="10" spans="1:44" s="24" customFormat="1">
      <c r="C10" s="22"/>
      <c r="D10" s="22"/>
      <c r="E10" s="22"/>
      <c r="F10" s="22"/>
      <c r="G10" s="22"/>
      <c r="W10" s="69"/>
      <c r="X10" s="69"/>
      <c r="Y10" s="69"/>
    </row>
    <row r="11" spans="1:44" s="161" customFormat="1">
      <c r="A11" s="420">
        <v>1</v>
      </c>
      <c r="B11" s="420"/>
      <c r="C11" s="433"/>
      <c r="D11" s="433"/>
      <c r="E11" s="433"/>
      <c r="F11" s="433"/>
      <c r="G11" s="433"/>
      <c r="H11" s="498" t="s">
        <v>1942</v>
      </c>
      <c r="I11" s="498"/>
      <c r="J11" s="498"/>
      <c r="K11" s="498"/>
      <c r="L11" s="498"/>
      <c r="M11" s="498"/>
      <c r="N11" s="498"/>
      <c r="O11" s="498"/>
      <c r="P11" s="498"/>
      <c r="Q11" s="498"/>
      <c r="R11" s="498"/>
      <c r="S11" s="498"/>
      <c r="W11" s="69"/>
      <c r="X11" s="69"/>
      <c r="Y11" s="69"/>
    </row>
    <row r="12" spans="1:44">
      <c r="A12" s="164"/>
      <c r="B12" s="164"/>
      <c r="C12" s="1"/>
      <c r="D12" s="1"/>
      <c r="E12" s="1"/>
      <c r="F12" s="1"/>
      <c r="G12" s="1"/>
      <c r="H12" s="498" t="s">
        <v>1943</v>
      </c>
      <c r="I12" s="498"/>
      <c r="J12" s="498"/>
      <c r="K12" s="498"/>
      <c r="L12" s="498"/>
      <c r="M12" s="498"/>
      <c r="N12" s="498"/>
      <c r="O12" s="498"/>
      <c r="P12" s="498"/>
      <c r="Q12" s="498"/>
      <c r="R12" s="498"/>
      <c r="S12" s="498"/>
      <c r="T12" s="1"/>
      <c r="U12" s="1"/>
      <c r="W12" s="69"/>
      <c r="X12" s="69"/>
      <c r="Y12" s="69"/>
      <c r="AC12" s="6"/>
      <c r="AE12" s="80"/>
      <c r="AG12" s="6"/>
      <c r="AI12" s="80"/>
      <c r="AK12" s="80"/>
      <c r="AM12" s="33"/>
      <c r="AO12" s="84"/>
      <c r="AR12" s="103"/>
    </row>
    <row r="13" spans="1:44">
      <c r="H13" s="452" t="s">
        <v>1944</v>
      </c>
      <c r="I13" s="452"/>
      <c r="J13" s="452"/>
      <c r="K13" s="452"/>
      <c r="L13" s="452"/>
      <c r="M13" s="452"/>
      <c r="N13" s="452"/>
      <c r="O13" s="452"/>
      <c r="P13" s="452"/>
      <c r="Q13" s="452"/>
      <c r="R13" s="452"/>
      <c r="S13" s="452"/>
      <c r="T13" s="420" t="s">
        <v>79</v>
      </c>
      <c r="U13" s="420"/>
      <c r="V13">
        <v>1</v>
      </c>
      <c r="W13" s="69">
        <f>AM13</f>
        <v>0</v>
      </c>
      <c r="X13" s="69">
        <f>V13*W13</f>
        <v>0</v>
      </c>
      <c r="Y13" s="69"/>
      <c r="Z13">
        <f>AB13/1000</f>
        <v>8.2970000000000006</v>
      </c>
      <c r="AA13">
        <f>V13*Z13</f>
        <v>8.2970000000000006</v>
      </c>
      <c r="AB13">
        <v>8297</v>
      </c>
      <c r="AC13" s="66"/>
      <c r="AD13" s="70"/>
      <c r="AE13" s="81"/>
      <c r="AF13" s="70"/>
      <c r="AG13" s="66"/>
      <c r="AH13" s="70"/>
      <c r="AI13" s="81"/>
      <c r="AJ13" s="70"/>
      <c r="AK13" s="81"/>
      <c r="AM13" s="68"/>
      <c r="AN13" s="70"/>
      <c r="AO13" s="83"/>
      <c r="AR13" s="94"/>
    </row>
    <row r="14" spans="1:44" s="126" customFormat="1">
      <c r="H14" s="124"/>
      <c r="I14" s="124"/>
      <c r="J14" s="124"/>
      <c r="K14" s="124"/>
      <c r="L14" s="124"/>
      <c r="M14" s="124"/>
      <c r="N14" s="124"/>
      <c r="O14" s="124"/>
      <c r="P14" s="124"/>
      <c r="Q14" s="122"/>
      <c r="R14" s="122"/>
      <c r="S14" s="122"/>
      <c r="T14" s="122"/>
      <c r="U14" s="122"/>
      <c r="W14" s="69"/>
      <c r="X14" s="69"/>
      <c r="Y14" s="69"/>
      <c r="AC14" s="121"/>
      <c r="AD14" s="70"/>
      <c r="AE14" s="121"/>
      <c r="AF14" s="70"/>
      <c r="AG14" s="121"/>
      <c r="AH14" s="70"/>
      <c r="AI14" s="121"/>
      <c r="AJ14" s="70"/>
      <c r="AK14" s="121"/>
      <c r="AM14" s="68"/>
      <c r="AN14" s="70"/>
      <c r="AO14" s="121"/>
      <c r="AR14" s="121"/>
    </row>
    <row r="15" spans="1:44" s="210" customFormat="1">
      <c r="A15" s="420">
        <v>2</v>
      </c>
      <c r="B15" s="420"/>
      <c r="C15" s="420"/>
      <c r="D15" s="420"/>
      <c r="E15" s="420"/>
      <c r="F15" s="420"/>
      <c r="G15" s="420"/>
      <c r="H15" s="452" t="s">
        <v>1945</v>
      </c>
      <c r="I15" s="452"/>
      <c r="J15" s="452"/>
      <c r="K15" s="452"/>
      <c r="L15" s="452"/>
      <c r="M15" s="452"/>
      <c r="N15" s="452"/>
      <c r="O15" s="452"/>
      <c r="P15" s="452"/>
      <c r="Q15" s="452"/>
      <c r="R15" s="452"/>
      <c r="S15" s="452"/>
      <c r="T15" s="1"/>
      <c r="U15" s="1"/>
      <c r="V15" s="204"/>
      <c r="W15" s="220"/>
      <c r="X15" s="69"/>
      <c r="Y15" s="69"/>
      <c r="AC15" s="203"/>
      <c r="AD15" s="70"/>
      <c r="AE15" s="203"/>
      <c r="AF15" s="70"/>
      <c r="AG15" s="203"/>
      <c r="AH15" s="70"/>
      <c r="AI15" s="203"/>
      <c r="AJ15" s="70"/>
      <c r="AK15" s="203"/>
      <c r="AM15" s="68"/>
      <c r="AN15" s="70"/>
      <c r="AO15" s="203"/>
      <c r="AR15" s="203"/>
    </row>
    <row r="16" spans="1:44" s="126" customFormat="1">
      <c r="A16" s="210"/>
      <c r="B16" s="210"/>
      <c r="C16" s="210"/>
      <c r="D16" s="210"/>
      <c r="E16" s="210"/>
      <c r="F16" s="210"/>
      <c r="G16" s="210"/>
      <c r="H16" s="452" t="s">
        <v>1946</v>
      </c>
      <c r="I16" s="452"/>
      <c r="J16" s="452"/>
      <c r="K16" s="452"/>
      <c r="L16" s="452"/>
      <c r="M16" s="452"/>
      <c r="N16" s="452"/>
      <c r="O16" s="452"/>
      <c r="P16" s="452"/>
      <c r="Q16" s="452"/>
      <c r="R16" s="452"/>
      <c r="S16" s="452"/>
      <c r="T16" s="420" t="s">
        <v>132</v>
      </c>
      <c r="U16" s="420"/>
      <c r="V16" s="210">
        <v>246</v>
      </c>
      <c r="W16" s="69">
        <v>0</v>
      </c>
      <c r="X16" s="69">
        <f>V16*W16</f>
        <v>0</v>
      </c>
      <c r="Y16" s="69"/>
      <c r="Z16" s="336">
        <f>AB16/1000</f>
        <v>7.6699999999999997E-3</v>
      </c>
      <c r="AA16" s="336">
        <f>V16*Z16</f>
        <v>1.8868199999999999</v>
      </c>
      <c r="AB16" s="210">
        <v>7.67</v>
      </c>
      <c r="AC16" s="121"/>
      <c r="AD16" s="70"/>
      <c r="AE16" s="121"/>
      <c r="AF16" s="70"/>
      <c r="AG16" s="121"/>
      <c r="AH16" s="70"/>
      <c r="AI16" s="121"/>
      <c r="AJ16" s="70"/>
      <c r="AK16" s="121"/>
      <c r="AM16" s="68"/>
      <c r="AN16" s="70"/>
      <c r="AO16" s="121"/>
      <c r="AR16" s="121"/>
    </row>
    <row r="17" spans="1:44" s="336" customFormat="1"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29"/>
      <c r="U17" s="329"/>
      <c r="W17" s="69"/>
      <c r="X17" s="69"/>
      <c r="Y17" s="69"/>
      <c r="AC17" s="328"/>
      <c r="AD17" s="70"/>
      <c r="AE17" s="328"/>
      <c r="AF17" s="70"/>
      <c r="AG17" s="328"/>
      <c r="AH17" s="70"/>
      <c r="AI17" s="328"/>
      <c r="AJ17" s="70"/>
      <c r="AK17" s="328"/>
      <c r="AM17" s="68"/>
      <c r="AN17" s="70"/>
      <c r="AO17" s="328"/>
      <c r="AR17" s="328"/>
    </row>
    <row r="18" spans="1:44" s="336" customFormat="1">
      <c r="A18" s="433">
        <v>3</v>
      </c>
      <c r="B18" s="433"/>
      <c r="C18" s="433" t="s">
        <v>715</v>
      </c>
      <c r="D18" s="433"/>
      <c r="E18" s="433"/>
      <c r="F18" s="433"/>
      <c r="G18" s="433"/>
      <c r="H18" s="460" t="str">
        <f>IF(C18="","",VLOOKUP(C18,HILTI!$A$1:$D$13,2,FALSE))</f>
        <v>Kotevní šroub</v>
      </c>
      <c r="I18" s="460"/>
      <c r="J18" s="460"/>
      <c r="K18" s="460"/>
      <c r="L18" s="460"/>
      <c r="M18" s="460"/>
      <c r="N18" s="460"/>
      <c r="O18" s="460"/>
      <c r="P18" s="460"/>
      <c r="Q18" s="460"/>
      <c r="R18" s="460"/>
      <c r="S18" s="460"/>
      <c r="T18" s="330"/>
      <c r="U18" s="330"/>
      <c r="V18" s="42"/>
      <c r="W18" s="225"/>
      <c r="X18" s="69"/>
      <c r="Y18" s="69"/>
      <c r="AC18" s="328"/>
      <c r="AD18" s="70"/>
      <c r="AE18" s="328"/>
      <c r="AF18" s="70"/>
      <c r="AG18" s="328"/>
      <c r="AH18" s="70"/>
      <c r="AI18" s="328"/>
      <c r="AJ18" s="70"/>
      <c r="AK18" s="328"/>
      <c r="AM18" s="68"/>
      <c r="AN18" s="70"/>
      <c r="AO18" s="328"/>
      <c r="AR18" s="328"/>
    </row>
    <row r="19" spans="1:44" s="336" customFormat="1">
      <c r="A19" s="330"/>
      <c r="B19" s="330"/>
      <c r="C19" s="433" t="s">
        <v>681</v>
      </c>
      <c r="D19" s="433"/>
      <c r="E19" s="433"/>
      <c r="F19" s="433"/>
      <c r="G19" s="433"/>
      <c r="H19" s="460" t="str">
        <f>IF(C19="","",VLOOKUP(C19,HILTI!$A$1:$D$13,2,FALSE))</f>
        <v>Hilti HAS-U M20x260</v>
      </c>
      <c r="I19" s="460"/>
      <c r="J19" s="460"/>
      <c r="K19" s="460"/>
      <c r="L19" s="460"/>
      <c r="M19" s="460"/>
      <c r="N19" s="460"/>
      <c r="O19" s="460"/>
      <c r="P19" s="460"/>
      <c r="Q19" s="460"/>
      <c r="R19" s="460"/>
      <c r="S19" s="460"/>
      <c r="T19" s="433" t="str">
        <f>IF(C19="","",VLOOKUP(C19,HILTI!$A$1:$D$13,3,FALSE))</f>
        <v>ks</v>
      </c>
      <c r="U19" s="433"/>
      <c r="V19" s="42">
        <v>14</v>
      </c>
      <c r="W19" s="42">
        <v>0</v>
      </c>
      <c r="X19" s="341">
        <f>V19*W19</f>
        <v>0</v>
      </c>
      <c r="Y19" s="69"/>
      <c r="AC19" s="328"/>
      <c r="AD19" s="70"/>
      <c r="AE19" s="328"/>
      <c r="AF19" s="70"/>
      <c r="AG19" s="328"/>
      <c r="AH19" s="70"/>
      <c r="AI19" s="328"/>
      <c r="AJ19" s="70"/>
      <c r="AK19" s="328"/>
      <c r="AM19" s="68"/>
      <c r="AN19" s="70"/>
      <c r="AO19" s="328"/>
      <c r="AR19" s="328"/>
    </row>
    <row r="20" spans="1:44" s="336" customFormat="1"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29"/>
      <c r="U20" s="329"/>
      <c r="W20" s="69"/>
      <c r="X20" s="69"/>
      <c r="Y20" s="69"/>
      <c r="AC20" s="328"/>
      <c r="AD20" s="70"/>
      <c r="AE20" s="328"/>
      <c r="AF20" s="70"/>
      <c r="AG20" s="328"/>
      <c r="AH20" s="70"/>
      <c r="AI20" s="328"/>
      <c r="AJ20" s="70"/>
      <c r="AK20" s="328"/>
      <c r="AM20" s="68"/>
      <c r="AN20" s="70"/>
      <c r="AO20" s="328"/>
      <c r="AR20" s="328"/>
    </row>
    <row r="21" spans="1:44" s="336" customFormat="1">
      <c r="A21" s="433">
        <v>4</v>
      </c>
      <c r="B21" s="433"/>
      <c r="C21" s="433" t="s">
        <v>683</v>
      </c>
      <c r="D21" s="433"/>
      <c r="E21" s="433"/>
      <c r="F21" s="433"/>
      <c r="G21" s="433"/>
      <c r="H21" s="460" t="str">
        <f>IF(C21="","",VLOOKUP(C21,HILTI!$A$1:$D$13,2,FALSE))</f>
        <v>Lepící hmota</v>
      </c>
      <c r="I21" s="460"/>
      <c r="J21" s="460"/>
      <c r="K21" s="460"/>
      <c r="L21" s="460"/>
      <c r="M21" s="460"/>
      <c r="N21" s="460"/>
      <c r="O21" s="460"/>
      <c r="P21" s="460"/>
      <c r="Q21" s="460"/>
      <c r="R21" s="460"/>
      <c r="S21" s="460"/>
      <c r="T21" s="433" t="str">
        <f>IF(C21="","",VLOOKUP(C21,HILTI!$A$1:$D$13,3,FALSE))</f>
        <v>ks</v>
      </c>
      <c r="U21" s="433"/>
      <c r="V21" s="49">
        <v>3</v>
      </c>
      <c r="W21" s="42">
        <v>0</v>
      </c>
      <c r="X21" s="341">
        <f>V21*W21</f>
        <v>0</v>
      </c>
      <c r="Y21" s="69"/>
      <c r="AC21" s="328"/>
      <c r="AD21" s="70"/>
      <c r="AE21" s="328"/>
      <c r="AF21" s="70"/>
      <c r="AG21" s="328"/>
      <c r="AH21" s="70"/>
      <c r="AI21" s="328"/>
      <c r="AJ21" s="70"/>
      <c r="AK21" s="328"/>
      <c r="AM21" s="68"/>
      <c r="AN21" s="70"/>
      <c r="AO21" s="328"/>
      <c r="AR21" s="328"/>
    </row>
    <row r="22" spans="1:44" s="336" customFormat="1">
      <c r="A22" s="334"/>
      <c r="B22" s="334"/>
      <c r="C22" s="433" t="s">
        <v>684</v>
      </c>
      <c r="D22" s="433"/>
      <c r="E22" s="433"/>
      <c r="F22" s="433"/>
      <c r="G22" s="433"/>
      <c r="H22" s="460" t="str">
        <f>IF(C22="","",VLOOKUP(C22,HILTI!$A$1:$D$13,2,FALSE))</f>
        <v>Hilti HIT-HY 200</v>
      </c>
      <c r="I22" s="460"/>
      <c r="J22" s="460"/>
      <c r="K22" s="460"/>
      <c r="L22" s="460"/>
      <c r="M22" s="460"/>
      <c r="N22" s="460"/>
      <c r="O22" s="460"/>
      <c r="P22" s="460"/>
      <c r="Q22" s="460"/>
      <c r="R22" s="460"/>
      <c r="S22" s="460"/>
      <c r="T22" s="214"/>
      <c r="U22" s="214"/>
      <c r="V22" s="42"/>
      <c r="W22" s="225"/>
      <c r="X22" s="69"/>
      <c r="Y22" s="69"/>
      <c r="AC22" s="328"/>
      <c r="AD22" s="70"/>
      <c r="AE22" s="328"/>
      <c r="AF22" s="70"/>
      <c r="AG22" s="328"/>
      <c r="AH22" s="70"/>
      <c r="AI22" s="328"/>
      <c r="AJ22" s="70"/>
      <c r="AK22" s="328"/>
      <c r="AM22" s="68"/>
      <c r="AN22" s="70"/>
      <c r="AO22" s="328"/>
      <c r="AR22" s="328"/>
    </row>
    <row r="23" spans="1:44" s="336" customFormat="1">
      <c r="A23" s="334"/>
      <c r="B23" s="334"/>
      <c r="C23" s="433" t="s">
        <v>685</v>
      </c>
      <c r="D23" s="433"/>
      <c r="E23" s="433"/>
      <c r="F23" s="433"/>
      <c r="G23" s="433"/>
      <c r="H23" s="460" t="str">
        <f>IF(C23="","",VLOOKUP(C23,HILTI!$A$1:$D$13,2,FALSE))</f>
        <v>balení 330 ml</v>
      </c>
      <c r="I23" s="460"/>
      <c r="J23" s="460"/>
      <c r="K23" s="460"/>
      <c r="L23" s="460"/>
      <c r="M23" s="460"/>
      <c r="N23" s="460"/>
      <c r="O23" s="460"/>
      <c r="P23" s="460"/>
      <c r="Q23" s="460"/>
      <c r="R23" s="460"/>
      <c r="S23" s="460"/>
      <c r="T23" s="330"/>
      <c r="U23" s="330"/>
      <c r="V23" s="42"/>
      <c r="W23" s="225"/>
      <c r="X23" s="69"/>
      <c r="Y23" s="69"/>
      <c r="AC23" s="328"/>
      <c r="AD23" s="70"/>
      <c r="AE23" s="328"/>
      <c r="AF23" s="70"/>
      <c r="AG23" s="328"/>
      <c r="AH23" s="70"/>
      <c r="AI23" s="328"/>
      <c r="AJ23" s="70"/>
      <c r="AK23" s="328"/>
      <c r="AM23" s="68"/>
      <c r="AN23" s="70"/>
      <c r="AO23" s="328"/>
      <c r="AR23" s="328"/>
    </row>
    <row r="24" spans="1:44" s="336" customFormat="1">
      <c r="A24" s="334"/>
      <c r="B24" s="334"/>
      <c r="C24" s="334"/>
      <c r="D24" s="334"/>
      <c r="E24" s="334"/>
      <c r="F24" s="334"/>
      <c r="G24" s="334"/>
      <c r="H24" s="333"/>
      <c r="I24" s="333"/>
      <c r="J24" s="333"/>
      <c r="K24" s="333"/>
      <c r="L24" s="333"/>
      <c r="M24" s="333"/>
      <c r="N24" s="333"/>
      <c r="O24" s="333"/>
      <c r="P24" s="333"/>
      <c r="Q24" s="330"/>
      <c r="R24" s="330"/>
      <c r="S24" s="330"/>
      <c r="T24" s="330"/>
      <c r="U24" s="330"/>
      <c r="V24" s="42"/>
      <c r="W24" s="225"/>
      <c r="X24" s="69"/>
      <c r="Y24" s="69"/>
      <c r="AC24" s="328"/>
      <c r="AD24" s="70"/>
      <c r="AE24" s="328"/>
      <c r="AF24" s="70"/>
      <c r="AG24" s="328"/>
      <c r="AH24" s="70"/>
      <c r="AI24" s="328"/>
      <c r="AJ24" s="70"/>
      <c r="AK24" s="328"/>
      <c r="AM24" s="68"/>
      <c r="AN24" s="70"/>
      <c r="AO24" s="328"/>
      <c r="AR24" s="328"/>
    </row>
    <row r="25" spans="1:44" s="336" customFormat="1">
      <c r="A25" s="433">
        <v>5</v>
      </c>
      <c r="B25" s="433"/>
      <c r="C25" s="433" t="s">
        <v>686</v>
      </c>
      <c r="D25" s="433"/>
      <c r="E25" s="433"/>
      <c r="F25" s="433"/>
      <c r="G25" s="433"/>
      <c r="H25" s="460" t="s">
        <v>687</v>
      </c>
      <c r="I25" s="460"/>
      <c r="J25" s="460"/>
      <c r="K25" s="460"/>
      <c r="L25" s="460"/>
      <c r="M25" s="460"/>
      <c r="N25" s="460"/>
      <c r="O25" s="460"/>
      <c r="P25" s="460"/>
      <c r="Q25" s="460"/>
      <c r="R25" s="460"/>
      <c r="S25" s="460"/>
      <c r="T25" s="433" t="str">
        <f>IF(C25="","",VLOOKUP(C25,HILTI!$A$1:$D$14,3,FALSE))</f>
        <v>ks</v>
      </c>
      <c r="U25" s="433"/>
      <c r="V25" s="42">
        <f>V19</f>
        <v>14</v>
      </c>
      <c r="W25" s="42">
        <v>0</v>
      </c>
      <c r="X25" s="69"/>
      <c r="Y25" s="69">
        <f>V25*W25</f>
        <v>0</v>
      </c>
      <c r="AC25" s="328"/>
      <c r="AD25" s="70"/>
      <c r="AE25" s="328"/>
      <c r="AF25" s="70"/>
      <c r="AG25" s="328"/>
      <c r="AH25" s="70"/>
      <c r="AI25" s="328"/>
      <c r="AJ25" s="70"/>
      <c r="AK25" s="328"/>
      <c r="AM25" s="68"/>
      <c r="AN25" s="70"/>
      <c r="AO25" s="328"/>
      <c r="AR25" s="328"/>
    </row>
    <row r="26" spans="1:44" s="336" customFormat="1">
      <c r="H26" s="332"/>
      <c r="I26" s="332"/>
      <c r="J26" s="332"/>
      <c r="K26" s="332"/>
      <c r="L26" s="332"/>
      <c r="M26" s="332"/>
      <c r="N26" s="332"/>
      <c r="O26" s="332"/>
      <c r="P26" s="332"/>
      <c r="Q26" s="332"/>
      <c r="R26" s="332"/>
      <c r="S26" s="332"/>
      <c r="T26" s="329"/>
      <c r="U26" s="329"/>
      <c r="W26" s="69"/>
      <c r="X26" s="69"/>
      <c r="Y26" s="69"/>
      <c r="AC26" s="328"/>
      <c r="AD26" s="70"/>
      <c r="AE26" s="328"/>
      <c r="AF26" s="70"/>
      <c r="AG26" s="328"/>
      <c r="AH26" s="70"/>
      <c r="AI26" s="328"/>
      <c r="AJ26" s="70"/>
      <c r="AK26" s="328"/>
      <c r="AM26" s="68"/>
      <c r="AN26" s="70"/>
      <c r="AO26" s="328"/>
      <c r="AR26" s="328"/>
    </row>
    <row r="27" spans="1:44" s="336" customFormat="1">
      <c r="A27" s="420">
        <v>6</v>
      </c>
      <c r="B27" s="420"/>
      <c r="C27" s="526" t="s">
        <v>707</v>
      </c>
      <c r="D27" s="527"/>
      <c r="E27" s="527"/>
      <c r="F27" s="527"/>
      <c r="G27" s="527"/>
      <c r="H27" s="452" t="s">
        <v>1947</v>
      </c>
      <c r="I27" s="452"/>
      <c r="J27" s="452"/>
      <c r="K27" s="452"/>
      <c r="L27" s="452"/>
      <c r="M27" s="452"/>
      <c r="N27" s="452"/>
      <c r="O27" s="452"/>
      <c r="P27" s="452"/>
      <c r="Q27" s="452"/>
      <c r="R27" s="452"/>
      <c r="S27" s="452"/>
      <c r="T27" s="420" t="str">
        <f>IF(C27="","",VLOOKUP(C27,ÚRS!$A$5:$D$1478,3,FALSE))</f>
        <v>m2</v>
      </c>
      <c r="U27" s="420"/>
      <c r="V27" s="337">
        <f>V16</f>
        <v>246</v>
      </c>
      <c r="W27" s="220">
        <v>0</v>
      </c>
      <c r="X27" s="69"/>
      <c r="Y27" s="69">
        <f>V27*W27</f>
        <v>0</v>
      </c>
      <c r="AC27" s="328"/>
      <c r="AD27" s="70"/>
      <c r="AE27" s="328"/>
      <c r="AF27" s="70"/>
      <c r="AG27" s="328"/>
      <c r="AH27" s="70"/>
      <c r="AI27" s="328"/>
      <c r="AJ27" s="70"/>
      <c r="AK27" s="328"/>
      <c r="AM27" s="68"/>
      <c r="AN27" s="70"/>
      <c r="AO27" s="328"/>
      <c r="AR27" s="328"/>
    </row>
    <row r="28" spans="1:44" s="210" customFormat="1">
      <c r="A28" s="208"/>
      <c r="B28" s="208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08"/>
      <c r="W28" s="42"/>
      <c r="X28" s="69"/>
      <c r="Y28" s="69"/>
      <c r="AC28" s="203"/>
      <c r="AD28" s="70"/>
      <c r="AE28" s="203"/>
      <c r="AF28" s="70"/>
      <c r="AG28" s="203"/>
      <c r="AH28" s="70"/>
      <c r="AI28" s="203"/>
      <c r="AJ28" s="70"/>
      <c r="AK28" s="203"/>
      <c r="AM28" s="68"/>
      <c r="AN28" s="70"/>
      <c r="AO28" s="203"/>
      <c r="AR28" s="203"/>
    </row>
    <row r="29" spans="1:44" s="336" customFormat="1">
      <c r="A29" s="420">
        <v>7</v>
      </c>
      <c r="B29" s="420"/>
      <c r="C29" s="526" t="s">
        <v>615</v>
      </c>
      <c r="D29" s="527"/>
      <c r="E29" s="527"/>
      <c r="F29" s="527"/>
      <c r="G29" s="527"/>
      <c r="H29" s="452" t="s">
        <v>1948</v>
      </c>
      <c r="I29" s="452"/>
      <c r="J29" s="452"/>
      <c r="K29" s="452"/>
      <c r="L29" s="452"/>
      <c r="M29" s="452"/>
      <c r="N29" s="452"/>
      <c r="O29" s="452"/>
      <c r="P29" s="452"/>
      <c r="Q29" s="452"/>
      <c r="R29" s="452"/>
      <c r="S29" s="452"/>
      <c r="T29" s="420" t="str">
        <f>IF(C29="","",VLOOKUP(C29,ÚRS!$A$5:$D$1478,3,FALSE))</f>
        <v>kg</v>
      </c>
      <c r="U29" s="420"/>
      <c r="V29" s="220">
        <f>AA13*1000</f>
        <v>8297</v>
      </c>
      <c r="W29" s="338">
        <v>0</v>
      </c>
      <c r="X29" s="69"/>
      <c r="Y29" s="69">
        <f>V29*W29</f>
        <v>0</v>
      </c>
      <c r="AC29" s="328"/>
      <c r="AD29" s="70"/>
      <c r="AE29" s="328"/>
      <c r="AF29" s="70"/>
      <c r="AG29" s="328"/>
      <c r="AH29" s="70"/>
      <c r="AI29" s="328"/>
      <c r="AJ29" s="70"/>
      <c r="AK29" s="328"/>
      <c r="AM29" s="68"/>
      <c r="AN29" s="70"/>
      <c r="AO29" s="328"/>
      <c r="AR29" s="328"/>
    </row>
    <row r="30" spans="1:44" s="179" customFormat="1">
      <c r="A30" s="210"/>
      <c r="B30" s="210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04"/>
      <c r="W30" s="69"/>
      <c r="X30" s="69"/>
      <c r="Y30" s="69"/>
      <c r="Z30" s="210"/>
      <c r="AA30" s="210"/>
      <c r="AB30" s="210"/>
      <c r="AC30" s="177"/>
      <c r="AD30" s="70"/>
      <c r="AE30" s="177"/>
      <c r="AF30" s="70"/>
      <c r="AG30" s="177"/>
      <c r="AH30" s="70"/>
      <c r="AI30" s="177"/>
      <c r="AJ30" s="70"/>
      <c r="AK30" s="177"/>
      <c r="AM30" s="68"/>
      <c r="AN30" s="70"/>
      <c r="AO30" s="177"/>
      <c r="AR30" s="177"/>
    </row>
    <row r="31" spans="1:44" s="179" customFormat="1">
      <c r="A31" s="420">
        <v>8</v>
      </c>
      <c r="B31" s="420"/>
      <c r="C31" s="420"/>
      <c r="D31" s="420"/>
      <c r="E31" s="420"/>
      <c r="F31" s="420"/>
      <c r="G31" s="420"/>
      <c r="H31" s="452" t="s">
        <v>1950</v>
      </c>
      <c r="I31" s="452"/>
      <c r="J31" s="452"/>
      <c r="K31" s="452"/>
      <c r="L31" s="452"/>
      <c r="M31" s="452"/>
      <c r="N31" s="452"/>
      <c r="O31" s="452"/>
      <c r="P31" s="452"/>
      <c r="Q31" s="452"/>
      <c r="R31" s="452"/>
      <c r="S31" s="452"/>
      <c r="T31" s="204"/>
      <c r="U31" s="204"/>
      <c r="V31" s="210"/>
      <c r="W31" s="69"/>
      <c r="X31" s="69"/>
      <c r="Y31" s="69"/>
      <c r="Z31" s="210"/>
      <c r="AA31" s="210"/>
      <c r="AB31" s="210"/>
      <c r="AC31" s="177"/>
      <c r="AD31" s="70"/>
      <c r="AE31" s="177"/>
      <c r="AF31" s="70"/>
      <c r="AG31" s="177"/>
      <c r="AH31" s="70"/>
      <c r="AI31" s="177"/>
      <c r="AJ31" s="70"/>
      <c r="AK31" s="177"/>
      <c r="AM31" s="68"/>
      <c r="AN31" s="70"/>
      <c r="AO31" s="177"/>
      <c r="AR31" s="177"/>
    </row>
    <row r="32" spans="1:44" s="336" customFormat="1">
      <c r="A32" s="335"/>
      <c r="B32" s="335"/>
      <c r="C32" s="162"/>
      <c r="D32" s="162"/>
      <c r="E32" s="162"/>
      <c r="F32" s="162"/>
      <c r="G32" s="162"/>
      <c r="H32" s="530" t="s">
        <v>1951</v>
      </c>
      <c r="I32" s="530"/>
      <c r="J32" s="530"/>
      <c r="K32" s="530"/>
      <c r="L32" s="530"/>
      <c r="M32" s="530"/>
      <c r="N32" s="530"/>
      <c r="O32" s="530"/>
      <c r="P32" s="530"/>
      <c r="Q32" s="530"/>
      <c r="R32" s="530"/>
      <c r="S32" s="530"/>
      <c r="T32" s="439" t="s">
        <v>1949</v>
      </c>
      <c r="U32" s="439"/>
      <c r="V32" s="335">
        <v>7.14</v>
      </c>
      <c r="W32" s="73">
        <v>0</v>
      </c>
      <c r="X32" s="73">
        <f>V32*W32</f>
        <v>0</v>
      </c>
      <c r="Y32" s="73"/>
      <c r="Z32" s="335"/>
      <c r="AA32" s="335"/>
      <c r="AC32" s="328"/>
      <c r="AD32" s="70"/>
      <c r="AE32" s="328"/>
      <c r="AF32" s="70"/>
      <c r="AG32" s="328"/>
      <c r="AH32" s="70"/>
      <c r="AI32" s="328"/>
      <c r="AJ32" s="70"/>
      <c r="AK32" s="328"/>
      <c r="AM32" s="68"/>
      <c r="AN32" s="70"/>
      <c r="AO32" s="328"/>
      <c r="AR32" s="328"/>
    </row>
    <row r="33" spans="1:44" s="179" customFormat="1">
      <c r="A33" s="210"/>
      <c r="B33" s="210"/>
      <c r="C33" s="210"/>
      <c r="D33" s="210"/>
      <c r="E33" s="210"/>
      <c r="F33" s="210"/>
      <c r="G33" s="210"/>
      <c r="H33" s="207"/>
      <c r="I33" s="207"/>
      <c r="J33" s="207"/>
      <c r="K33" s="207"/>
      <c r="L33" s="207"/>
      <c r="M33" s="207"/>
      <c r="N33" s="207"/>
      <c r="O33" s="207"/>
      <c r="P33" s="207"/>
      <c r="Q33" s="204"/>
      <c r="R33" s="204"/>
      <c r="S33" s="204"/>
      <c r="T33" s="204"/>
      <c r="U33" s="204"/>
      <c r="V33" s="210"/>
      <c r="W33" s="69"/>
      <c r="X33" s="69"/>
      <c r="Y33" s="69"/>
      <c r="Z33" s="210"/>
      <c r="AA33" s="210"/>
      <c r="AB33" s="210"/>
      <c r="AC33" s="177"/>
      <c r="AD33" s="70"/>
      <c r="AE33" s="177"/>
      <c r="AF33" s="70"/>
      <c r="AG33" s="177"/>
      <c r="AH33" s="70"/>
      <c r="AI33" s="177"/>
      <c r="AJ33" s="70"/>
      <c r="AK33" s="177"/>
      <c r="AM33" s="68"/>
      <c r="AN33" s="70"/>
      <c r="AO33" s="177"/>
      <c r="AR33" s="177"/>
    </row>
    <row r="34" spans="1:44" s="336" customFormat="1">
      <c r="A34" s="420">
        <v>9</v>
      </c>
      <c r="B34" s="420"/>
      <c r="C34" s="433"/>
      <c r="D34" s="433"/>
      <c r="E34" s="433"/>
      <c r="F34" s="433"/>
      <c r="G34" s="433"/>
      <c r="H34" s="498" t="s">
        <v>1952</v>
      </c>
      <c r="I34" s="498"/>
      <c r="J34" s="498"/>
      <c r="K34" s="498"/>
      <c r="L34" s="498"/>
      <c r="M34" s="498"/>
      <c r="N34" s="498"/>
      <c r="O34" s="498"/>
      <c r="P34" s="498"/>
      <c r="Q34" s="498"/>
      <c r="R34" s="498"/>
      <c r="S34" s="498"/>
      <c r="T34" s="1"/>
      <c r="U34" s="1"/>
      <c r="W34" s="69"/>
      <c r="X34" s="69"/>
      <c r="Y34" s="69"/>
      <c r="AC34" s="327"/>
      <c r="AE34" s="327"/>
      <c r="AG34" s="327"/>
      <c r="AI34" s="327"/>
      <c r="AK34" s="327"/>
      <c r="AM34" s="33"/>
      <c r="AO34" s="84"/>
      <c r="AR34" s="103"/>
    </row>
    <row r="35" spans="1:44" s="336" customFormat="1">
      <c r="H35" s="452" t="s">
        <v>1944</v>
      </c>
      <c r="I35" s="452"/>
      <c r="J35" s="452"/>
      <c r="K35" s="452"/>
      <c r="L35" s="452"/>
      <c r="M35" s="452"/>
      <c r="N35" s="452"/>
      <c r="O35" s="452"/>
      <c r="P35" s="452"/>
      <c r="Q35" s="452"/>
      <c r="R35" s="452"/>
      <c r="S35" s="452"/>
      <c r="T35" s="420" t="s">
        <v>79</v>
      </c>
      <c r="U35" s="420"/>
      <c r="V35" s="336">
        <v>1</v>
      </c>
      <c r="W35" s="69">
        <f>AM35</f>
        <v>0</v>
      </c>
      <c r="X35" s="69">
        <f>V35*W35</f>
        <v>0</v>
      </c>
      <c r="Y35" s="69"/>
      <c r="Z35" s="336">
        <f>AB35/1000</f>
        <v>3.23</v>
      </c>
      <c r="AA35" s="336">
        <f>V35*Z35</f>
        <v>3.23</v>
      </c>
      <c r="AB35" s="336">
        <v>3230</v>
      </c>
      <c r="AC35" s="328"/>
      <c r="AD35" s="70"/>
      <c r="AE35" s="328"/>
      <c r="AF35" s="70"/>
      <c r="AG35" s="328"/>
      <c r="AH35" s="70"/>
      <c r="AI35" s="328"/>
      <c r="AJ35" s="70"/>
      <c r="AK35" s="328"/>
      <c r="AM35" s="68"/>
      <c r="AN35" s="70"/>
      <c r="AO35" s="328"/>
      <c r="AR35" s="328"/>
    </row>
    <row r="36" spans="1:44" s="126" customFormat="1">
      <c r="A36" s="210"/>
      <c r="B36" s="210"/>
      <c r="C36" s="210"/>
      <c r="D36" s="210"/>
      <c r="E36" s="210"/>
      <c r="F36" s="210"/>
      <c r="G36" s="210"/>
      <c r="H36" s="207"/>
      <c r="I36" s="207"/>
      <c r="J36" s="207"/>
      <c r="K36" s="207"/>
      <c r="L36" s="207"/>
      <c r="M36" s="207"/>
      <c r="N36" s="207"/>
      <c r="O36" s="207"/>
      <c r="P36" s="207"/>
      <c r="Q36" s="204"/>
      <c r="R36" s="204"/>
      <c r="S36" s="204"/>
      <c r="T36" s="204"/>
      <c r="U36" s="204"/>
      <c r="V36" s="210"/>
      <c r="W36" s="69"/>
      <c r="X36" s="69"/>
      <c r="Y36" s="69"/>
      <c r="Z36" s="210"/>
      <c r="AA36" s="210"/>
      <c r="AB36" s="210"/>
      <c r="AC36" s="121"/>
      <c r="AD36" s="70"/>
      <c r="AE36" s="121"/>
      <c r="AF36" s="70"/>
      <c r="AG36" s="121"/>
      <c r="AH36" s="70"/>
      <c r="AI36" s="121"/>
      <c r="AJ36" s="70"/>
      <c r="AK36" s="121"/>
      <c r="AM36" s="68"/>
      <c r="AN36" s="70"/>
      <c r="AO36" s="121"/>
      <c r="AR36" s="121"/>
    </row>
    <row r="37" spans="1:44" s="336" customFormat="1">
      <c r="A37" s="433">
        <v>10</v>
      </c>
      <c r="B37" s="433"/>
      <c r="C37" s="433" t="s">
        <v>715</v>
      </c>
      <c r="D37" s="433"/>
      <c r="E37" s="433"/>
      <c r="F37" s="433"/>
      <c r="G37" s="433"/>
      <c r="H37" s="460" t="str">
        <f>IF(C37="","",VLOOKUP(C37,HILTI!$A$1:$D$13,2,FALSE))</f>
        <v>Kotevní šroub</v>
      </c>
      <c r="I37" s="460"/>
      <c r="J37" s="460"/>
      <c r="K37" s="460"/>
      <c r="L37" s="460"/>
      <c r="M37" s="460"/>
      <c r="N37" s="460"/>
      <c r="O37" s="460"/>
      <c r="P37" s="460"/>
      <c r="Q37" s="460"/>
      <c r="R37" s="460"/>
      <c r="S37" s="460"/>
      <c r="T37" s="330"/>
      <c r="U37" s="330"/>
      <c r="V37" s="42"/>
      <c r="W37" s="225"/>
      <c r="X37" s="69"/>
      <c r="Y37" s="69"/>
      <c r="AC37" s="328"/>
      <c r="AD37" s="70"/>
      <c r="AE37" s="328"/>
      <c r="AF37" s="70"/>
      <c r="AG37" s="328"/>
      <c r="AH37" s="70"/>
      <c r="AI37" s="328"/>
      <c r="AJ37" s="70"/>
      <c r="AK37" s="328"/>
      <c r="AM37" s="68"/>
      <c r="AN37" s="70"/>
      <c r="AO37" s="328"/>
      <c r="AR37" s="328"/>
    </row>
    <row r="38" spans="1:44" s="336" customFormat="1">
      <c r="A38" s="330"/>
      <c r="B38" s="330"/>
      <c r="C38" s="433" t="s">
        <v>679</v>
      </c>
      <c r="D38" s="433"/>
      <c r="E38" s="433"/>
      <c r="F38" s="433"/>
      <c r="G38" s="433"/>
      <c r="H38" s="460" t="str">
        <f>IF(C38="","",VLOOKUP(C38,HILTI!$A$1:$D$13,2,FALSE))</f>
        <v>Hilti HAS-U M12x160</v>
      </c>
      <c r="I38" s="460"/>
      <c r="J38" s="460"/>
      <c r="K38" s="460"/>
      <c r="L38" s="460"/>
      <c r="M38" s="460"/>
      <c r="N38" s="460"/>
      <c r="O38" s="460"/>
      <c r="P38" s="460"/>
      <c r="Q38" s="460"/>
      <c r="R38" s="460"/>
      <c r="S38" s="460"/>
      <c r="T38" s="433" t="str">
        <f>IF(C38="","",VLOOKUP(C38,HILTI!$A$1:$D$13,3,FALSE))</f>
        <v>ks</v>
      </c>
      <c r="U38" s="433"/>
      <c r="V38" s="42">
        <v>4</v>
      </c>
      <c r="W38" s="42">
        <v>0</v>
      </c>
      <c r="X38" s="1">
        <f>V38*W38</f>
        <v>0</v>
      </c>
      <c r="Y38" s="69"/>
      <c r="AC38" s="328"/>
      <c r="AD38" s="70"/>
      <c r="AE38" s="328"/>
      <c r="AF38" s="70"/>
      <c r="AG38" s="328"/>
      <c r="AH38" s="70"/>
      <c r="AI38" s="328"/>
      <c r="AJ38" s="70"/>
      <c r="AK38" s="328"/>
      <c r="AM38" s="68"/>
      <c r="AN38" s="70"/>
      <c r="AO38" s="328"/>
      <c r="AR38" s="328"/>
    </row>
    <row r="39" spans="1:44" s="336" customFormat="1">
      <c r="H39" s="332"/>
      <c r="I39" s="332"/>
      <c r="J39" s="332"/>
      <c r="K39" s="332"/>
      <c r="L39" s="332"/>
      <c r="M39" s="332"/>
      <c r="N39" s="332"/>
      <c r="O39" s="332"/>
      <c r="P39" s="332"/>
      <c r="Q39" s="329"/>
      <c r="R39" s="329"/>
      <c r="S39" s="329"/>
      <c r="T39" s="329"/>
      <c r="U39" s="329"/>
      <c r="W39" s="69"/>
      <c r="X39" s="69"/>
      <c r="Y39" s="69"/>
      <c r="AC39" s="328"/>
      <c r="AD39" s="70"/>
      <c r="AE39" s="328"/>
      <c r="AF39" s="70"/>
      <c r="AG39" s="328"/>
      <c r="AH39" s="70"/>
      <c r="AI39" s="328"/>
      <c r="AJ39" s="70"/>
      <c r="AK39" s="328"/>
      <c r="AM39" s="68"/>
      <c r="AN39" s="70"/>
      <c r="AO39" s="328"/>
      <c r="AR39" s="328"/>
    </row>
    <row r="40" spans="1:44" s="336" customFormat="1">
      <c r="A40" s="433">
        <v>11</v>
      </c>
      <c r="B40" s="433"/>
      <c r="C40" s="433" t="s">
        <v>715</v>
      </c>
      <c r="D40" s="433"/>
      <c r="E40" s="433"/>
      <c r="F40" s="433"/>
      <c r="G40" s="433"/>
      <c r="H40" s="460" t="str">
        <f>IF(C40="","",VLOOKUP(C40,HILTI!$A$1:$D$13,2,FALSE))</f>
        <v>Kotevní šroub</v>
      </c>
      <c r="I40" s="460"/>
      <c r="J40" s="460"/>
      <c r="K40" s="460"/>
      <c r="L40" s="460"/>
      <c r="M40" s="460"/>
      <c r="N40" s="460"/>
      <c r="O40" s="460"/>
      <c r="P40" s="460"/>
      <c r="Q40" s="460"/>
      <c r="R40" s="460"/>
      <c r="S40" s="460"/>
      <c r="T40" s="330"/>
      <c r="U40" s="330"/>
      <c r="V40" s="42"/>
      <c r="W40" s="225"/>
      <c r="X40" s="69"/>
      <c r="Y40" s="69"/>
      <c r="AC40" s="328"/>
      <c r="AD40" s="70"/>
      <c r="AE40" s="328"/>
      <c r="AF40" s="70"/>
      <c r="AG40" s="328"/>
      <c r="AH40" s="70"/>
      <c r="AI40" s="328"/>
      <c r="AJ40" s="70"/>
      <c r="AK40" s="328"/>
      <c r="AM40" s="68"/>
      <c r="AN40" s="70"/>
      <c r="AO40" s="328"/>
      <c r="AR40" s="328"/>
    </row>
    <row r="41" spans="1:44" s="336" customFormat="1">
      <c r="A41" s="330"/>
      <c r="B41" s="330"/>
      <c r="C41" s="433" t="s">
        <v>680</v>
      </c>
      <c r="D41" s="433"/>
      <c r="E41" s="433"/>
      <c r="F41" s="433"/>
      <c r="G41" s="433"/>
      <c r="H41" s="460" t="str">
        <f>IF(C41="","",VLOOKUP(C41,HILTI!$A$1:$D$13,2,FALSE))</f>
        <v>Hilti HAS-U M16x220</v>
      </c>
      <c r="I41" s="460"/>
      <c r="J41" s="460"/>
      <c r="K41" s="460"/>
      <c r="L41" s="460"/>
      <c r="M41" s="460"/>
      <c r="N41" s="460"/>
      <c r="O41" s="460"/>
      <c r="P41" s="460"/>
      <c r="Q41" s="460"/>
      <c r="R41" s="460"/>
      <c r="S41" s="460"/>
      <c r="T41" s="433" t="str">
        <f>IF(C41="","",VLOOKUP(C41,HILTI!$A$1:$D$13,3,FALSE))</f>
        <v>ks</v>
      </c>
      <c r="U41" s="433"/>
      <c r="V41" s="42">
        <v>24</v>
      </c>
      <c r="W41" s="42">
        <v>0</v>
      </c>
      <c r="X41" s="341">
        <f>V41*W41</f>
        <v>0</v>
      </c>
      <c r="Y41" s="69"/>
      <c r="AC41" s="328"/>
      <c r="AD41" s="70"/>
      <c r="AE41" s="328"/>
      <c r="AF41" s="70"/>
      <c r="AG41" s="328"/>
      <c r="AH41" s="70"/>
      <c r="AI41" s="328"/>
      <c r="AJ41" s="70"/>
      <c r="AK41" s="328"/>
      <c r="AM41" s="68"/>
      <c r="AN41" s="70"/>
      <c r="AO41" s="328"/>
      <c r="AR41" s="328"/>
    </row>
    <row r="42" spans="1:44" s="126" customFormat="1">
      <c r="H42" s="124"/>
      <c r="I42" s="124"/>
      <c r="J42" s="124"/>
      <c r="K42" s="124"/>
      <c r="L42" s="124"/>
      <c r="M42" s="124"/>
      <c r="N42" s="124"/>
      <c r="O42" s="124"/>
      <c r="P42" s="124"/>
      <c r="Q42" s="122"/>
      <c r="R42" s="122"/>
      <c r="S42" s="122"/>
      <c r="T42" s="122"/>
      <c r="U42" s="122"/>
      <c r="W42" s="69"/>
      <c r="X42" s="69"/>
      <c r="Y42" s="69"/>
      <c r="AC42" s="121"/>
      <c r="AD42" s="70"/>
      <c r="AE42" s="121"/>
      <c r="AF42" s="70"/>
      <c r="AG42" s="121"/>
      <c r="AH42" s="70"/>
      <c r="AI42" s="121"/>
      <c r="AJ42" s="70"/>
      <c r="AK42" s="121"/>
      <c r="AM42" s="68"/>
      <c r="AN42" s="70"/>
      <c r="AO42" s="121"/>
      <c r="AR42" s="121"/>
    </row>
    <row r="43" spans="1:44" s="336" customFormat="1">
      <c r="A43" s="433">
        <v>12</v>
      </c>
      <c r="B43" s="433"/>
      <c r="C43" s="433" t="s">
        <v>683</v>
      </c>
      <c r="D43" s="433"/>
      <c r="E43" s="433"/>
      <c r="F43" s="433"/>
      <c r="G43" s="433"/>
      <c r="H43" s="460" t="str">
        <f>IF(C43="","",VLOOKUP(C43,HILTI!$A$1:$D$13,2,FALSE))</f>
        <v>Lepící hmota</v>
      </c>
      <c r="I43" s="460"/>
      <c r="J43" s="460"/>
      <c r="K43" s="460"/>
      <c r="L43" s="460"/>
      <c r="M43" s="460"/>
      <c r="N43" s="460"/>
      <c r="O43" s="460"/>
      <c r="P43" s="460"/>
      <c r="Q43" s="460"/>
      <c r="R43" s="460"/>
      <c r="S43" s="460"/>
      <c r="T43" s="433" t="str">
        <f>IF(C43="","",VLOOKUP(C43,HILTI!$A$1:$D$13,3,FALSE))</f>
        <v>ks</v>
      </c>
      <c r="U43" s="433"/>
      <c r="V43" s="49">
        <v>3</v>
      </c>
      <c r="W43" s="42">
        <v>0</v>
      </c>
      <c r="X43" s="341">
        <f>V43*W43</f>
        <v>0</v>
      </c>
      <c r="Y43" s="69"/>
      <c r="AC43" s="328"/>
      <c r="AD43" s="70"/>
      <c r="AE43" s="328"/>
      <c r="AF43" s="70"/>
      <c r="AG43" s="328"/>
      <c r="AH43" s="70"/>
      <c r="AI43" s="328"/>
      <c r="AJ43" s="70"/>
      <c r="AK43" s="328"/>
      <c r="AM43" s="68"/>
      <c r="AN43" s="70"/>
      <c r="AO43" s="328"/>
      <c r="AR43" s="328"/>
    </row>
    <row r="44" spans="1:44" s="336" customFormat="1">
      <c r="A44" s="334"/>
      <c r="B44" s="334"/>
      <c r="C44" s="433" t="s">
        <v>684</v>
      </c>
      <c r="D44" s="433"/>
      <c r="E44" s="433"/>
      <c r="F44" s="433"/>
      <c r="G44" s="433"/>
      <c r="H44" s="460" t="str">
        <f>IF(C44="","",VLOOKUP(C44,HILTI!$A$1:$D$13,2,FALSE))</f>
        <v>Hilti HIT-HY 200</v>
      </c>
      <c r="I44" s="460"/>
      <c r="J44" s="460"/>
      <c r="K44" s="460"/>
      <c r="L44" s="460"/>
      <c r="M44" s="460"/>
      <c r="N44" s="460"/>
      <c r="O44" s="460"/>
      <c r="P44" s="460"/>
      <c r="Q44" s="460"/>
      <c r="R44" s="460"/>
      <c r="S44" s="460"/>
      <c r="T44" s="214"/>
      <c r="U44" s="214"/>
      <c r="V44" s="42"/>
      <c r="W44" s="225"/>
      <c r="X44" s="69"/>
      <c r="Y44" s="69"/>
      <c r="AC44" s="328"/>
      <c r="AD44" s="70"/>
      <c r="AE44" s="328"/>
      <c r="AF44" s="70"/>
      <c r="AG44" s="328"/>
      <c r="AH44" s="70"/>
      <c r="AI44" s="328"/>
      <c r="AJ44" s="70"/>
      <c r="AK44" s="328"/>
      <c r="AM44" s="68"/>
      <c r="AN44" s="70"/>
      <c r="AO44" s="328"/>
      <c r="AR44" s="328"/>
    </row>
    <row r="45" spans="1:44" s="336" customFormat="1">
      <c r="A45" s="334"/>
      <c r="B45" s="334"/>
      <c r="C45" s="433" t="s">
        <v>685</v>
      </c>
      <c r="D45" s="433"/>
      <c r="E45" s="433"/>
      <c r="F45" s="433"/>
      <c r="G45" s="433"/>
      <c r="H45" s="460" t="str">
        <f>IF(C45="","",VLOOKUP(C45,HILTI!$A$1:$D$13,2,FALSE))</f>
        <v>balení 330 ml</v>
      </c>
      <c r="I45" s="460"/>
      <c r="J45" s="460"/>
      <c r="K45" s="460"/>
      <c r="L45" s="460"/>
      <c r="M45" s="460"/>
      <c r="N45" s="460"/>
      <c r="O45" s="460"/>
      <c r="P45" s="460"/>
      <c r="Q45" s="460"/>
      <c r="R45" s="460"/>
      <c r="S45" s="460"/>
      <c r="T45" s="330"/>
      <c r="U45" s="330"/>
      <c r="V45" s="42"/>
      <c r="W45" s="225"/>
      <c r="X45" s="69"/>
      <c r="Y45" s="69"/>
      <c r="AC45" s="328"/>
      <c r="AD45" s="70"/>
      <c r="AE45" s="328"/>
      <c r="AF45" s="70"/>
      <c r="AG45" s="328"/>
      <c r="AH45" s="70"/>
      <c r="AI45" s="328"/>
      <c r="AJ45" s="70"/>
      <c r="AK45" s="328"/>
      <c r="AM45" s="68"/>
      <c r="AN45" s="70"/>
      <c r="AO45" s="328"/>
      <c r="AR45" s="328"/>
    </row>
    <row r="46" spans="1:44">
      <c r="W46" s="69"/>
      <c r="X46" s="69"/>
      <c r="Y46" s="69"/>
    </row>
    <row r="47" spans="1:44" s="95" customFormat="1">
      <c r="A47" s="334"/>
      <c r="B47" s="334"/>
      <c r="C47" s="334"/>
      <c r="D47" s="334"/>
      <c r="E47" s="334"/>
      <c r="F47" s="334"/>
      <c r="G47" s="334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73"/>
      <c r="X47" s="73"/>
      <c r="Y47" s="73"/>
      <c r="Z47" s="96"/>
      <c r="AA47" s="96"/>
      <c r="AC47" s="94"/>
      <c r="AD47" s="70"/>
      <c r="AE47" s="94"/>
      <c r="AF47" s="70"/>
      <c r="AG47" s="94"/>
      <c r="AH47" s="70"/>
      <c r="AI47" s="94"/>
      <c r="AJ47" s="70"/>
      <c r="AK47" s="94"/>
      <c r="AM47" s="68"/>
      <c r="AN47" s="70"/>
      <c r="AR47" s="94"/>
    </row>
    <row r="48" spans="1:44" s="95" customFormat="1">
      <c r="H48" s="450" t="s">
        <v>181</v>
      </c>
      <c r="I48" s="450"/>
      <c r="J48" s="450"/>
      <c r="K48" s="450"/>
      <c r="L48" s="450"/>
      <c r="M48" s="450"/>
      <c r="N48" s="450"/>
      <c r="O48" s="450"/>
      <c r="P48" s="450"/>
      <c r="W48" s="69"/>
      <c r="X48" s="69">
        <f>SUM(X9:X47)</f>
        <v>0</v>
      </c>
      <c r="Y48" s="69">
        <f>SUM(Y9:Y47)</f>
        <v>0</v>
      </c>
      <c r="AA48" s="95">
        <f>SUM(AA9:AA47)</f>
        <v>13.413820000000001</v>
      </c>
      <c r="AC48" s="94"/>
      <c r="AD48" s="70"/>
      <c r="AE48" s="94"/>
      <c r="AF48" s="70"/>
      <c r="AG48" s="94"/>
      <c r="AH48" s="70"/>
      <c r="AI48" s="94"/>
      <c r="AJ48" s="70"/>
      <c r="AK48" s="94"/>
      <c r="AM48" s="68"/>
      <c r="AN48" s="70"/>
      <c r="AR48" s="94"/>
    </row>
    <row r="49" spans="1:44">
      <c r="W49" s="69"/>
      <c r="X49" s="69"/>
      <c r="Y49" s="69"/>
    </row>
    <row r="50" spans="1:44" s="95" customFormat="1" ht="15.75" thickBot="1">
      <c r="A50" s="499" t="s">
        <v>36</v>
      </c>
      <c r="B50" s="499"/>
      <c r="C50" s="499"/>
      <c r="D50" s="499"/>
      <c r="E50" s="499"/>
      <c r="F50" s="499"/>
      <c r="G50" s="499"/>
      <c r="H50" s="499"/>
      <c r="I50" s="499"/>
      <c r="J50" s="499"/>
      <c r="K50" s="499"/>
      <c r="L50" s="499"/>
      <c r="M50" s="499"/>
      <c r="N50" s="499"/>
      <c r="O50" s="499"/>
      <c r="P50" s="499"/>
      <c r="Q50" s="499"/>
      <c r="R50" s="499"/>
      <c r="S50" s="499"/>
      <c r="T50" s="499"/>
      <c r="Z50" s="92" t="s">
        <v>39</v>
      </c>
      <c r="AA50" s="92">
        <f>AA1+1</f>
        <v>3</v>
      </c>
    </row>
    <row r="51" spans="1:44" s="95" customFormat="1">
      <c r="A51" s="502" t="s">
        <v>37</v>
      </c>
      <c r="B51" s="490"/>
      <c r="C51" s="490"/>
      <c r="D51" s="490"/>
      <c r="E51" s="490"/>
      <c r="F51" s="490"/>
      <c r="G51" s="491"/>
      <c r="H51" s="467" t="s">
        <v>1932</v>
      </c>
      <c r="I51" s="430"/>
      <c r="J51" s="430"/>
      <c r="K51" s="430"/>
      <c r="L51" s="430"/>
      <c r="M51" s="430"/>
      <c r="N51" s="430"/>
      <c r="O51" s="430"/>
      <c r="P51" s="430"/>
      <c r="Q51" s="430"/>
      <c r="R51" s="430"/>
      <c r="S51" s="430"/>
      <c r="T51" s="430"/>
      <c r="U51" s="430"/>
      <c r="V51" s="430"/>
      <c r="W51" s="430"/>
      <c r="X51" s="468"/>
      <c r="Y51" s="326" t="s">
        <v>46</v>
      </c>
      <c r="Z51" s="435"/>
      <c r="AA51" s="437"/>
    </row>
    <row r="52" spans="1:44" s="95" customFormat="1">
      <c r="A52" s="520"/>
      <c r="B52" s="496"/>
      <c r="C52" s="496"/>
      <c r="D52" s="496"/>
      <c r="E52" s="496"/>
      <c r="F52" s="496"/>
      <c r="G52" s="497"/>
      <c r="H52" s="469" t="s">
        <v>1933</v>
      </c>
      <c r="I52" s="470"/>
      <c r="J52" s="470"/>
      <c r="K52" s="470"/>
      <c r="L52" s="470"/>
      <c r="M52" s="470"/>
      <c r="N52" s="470"/>
      <c r="O52" s="470"/>
      <c r="P52" s="470"/>
      <c r="Q52" s="470"/>
      <c r="R52" s="470"/>
      <c r="S52" s="470"/>
      <c r="T52" s="470"/>
      <c r="U52" s="470"/>
      <c r="V52" s="470"/>
      <c r="W52" s="470"/>
      <c r="X52" s="471"/>
      <c r="Y52" s="25" t="s">
        <v>40</v>
      </c>
      <c r="Z52" s="500" t="s">
        <v>1940</v>
      </c>
      <c r="AA52" s="501"/>
    </row>
    <row r="53" spans="1:44" s="95" customFormat="1">
      <c r="A53" s="521" t="s">
        <v>38</v>
      </c>
      <c r="B53" s="522"/>
      <c r="C53" s="522"/>
      <c r="D53" s="522"/>
      <c r="E53" s="522"/>
      <c r="F53" s="522"/>
      <c r="G53" s="523"/>
      <c r="H53" s="472" t="s">
        <v>1936</v>
      </c>
      <c r="I53" s="473"/>
      <c r="J53" s="473"/>
      <c r="K53" s="473"/>
      <c r="L53" s="473"/>
      <c r="M53" s="473"/>
      <c r="N53" s="473"/>
      <c r="O53" s="473"/>
      <c r="P53" s="473"/>
      <c r="Q53" s="473"/>
      <c r="R53" s="473"/>
      <c r="S53" s="473"/>
      <c r="T53" s="473"/>
      <c r="U53" s="473"/>
      <c r="V53" s="473"/>
      <c r="W53" s="473"/>
      <c r="X53" s="474"/>
      <c r="Y53" s="26" t="s">
        <v>47</v>
      </c>
      <c r="Z53" s="465"/>
      <c r="AA53" s="466"/>
    </row>
    <row r="54" spans="1:44" s="95" customFormat="1" ht="15.75" thickBot="1">
      <c r="A54" s="418"/>
      <c r="B54" s="407"/>
      <c r="C54" s="407"/>
      <c r="D54" s="407"/>
      <c r="E54" s="407"/>
      <c r="F54" s="407"/>
      <c r="G54" s="415"/>
      <c r="H54" s="479" t="s">
        <v>1937</v>
      </c>
      <c r="I54" s="480"/>
      <c r="J54" s="480"/>
      <c r="K54" s="480"/>
      <c r="L54" s="480"/>
      <c r="M54" s="480"/>
      <c r="N54" s="480"/>
      <c r="O54" s="480"/>
      <c r="P54" s="480"/>
      <c r="Q54" s="480"/>
      <c r="R54" s="480"/>
      <c r="S54" s="480"/>
      <c r="T54" s="480"/>
      <c r="U54" s="480"/>
      <c r="V54" s="480"/>
      <c r="W54" s="480"/>
      <c r="X54" s="481"/>
      <c r="Y54" s="97" t="s">
        <v>40</v>
      </c>
      <c r="Z54" s="463" t="s">
        <v>1941</v>
      </c>
      <c r="AA54" s="464"/>
    </row>
    <row r="55" spans="1:44" s="95" customFormat="1">
      <c r="A55" s="483" t="s">
        <v>40</v>
      </c>
      <c r="B55" s="486" t="s">
        <v>41</v>
      </c>
      <c r="C55" s="489" t="s">
        <v>40</v>
      </c>
      <c r="D55" s="490"/>
      <c r="E55" s="490"/>
      <c r="F55" s="490"/>
      <c r="G55" s="491"/>
      <c r="H55" s="467"/>
      <c r="I55" s="430"/>
      <c r="J55" s="430"/>
      <c r="K55" s="430"/>
      <c r="L55" s="430"/>
      <c r="M55" s="430"/>
      <c r="N55" s="430"/>
      <c r="O55" s="430"/>
      <c r="P55" s="430"/>
      <c r="Q55" s="430"/>
      <c r="R55" s="430"/>
      <c r="S55" s="468"/>
      <c r="T55" s="503" t="s">
        <v>48</v>
      </c>
      <c r="U55" s="506" t="s">
        <v>49</v>
      </c>
      <c r="V55" s="509" t="s">
        <v>50</v>
      </c>
      <c r="W55" s="512" t="s">
        <v>51</v>
      </c>
      <c r="X55" s="514" t="s">
        <v>53</v>
      </c>
      <c r="Y55" s="515"/>
      <c r="Z55" s="475" t="s">
        <v>43</v>
      </c>
      <c r="AA55" s="476"/>
    </row>
    <row r="56" spans="1:44" s="95" customFormat="1" ht="15.75">
      <c r="A56" s="484"/>
      <c r="B56" s="487"/>
      <c r="C56" s="492" t="s">
        <v>42</v>
      </c>
      <c r="D56" s="493"/>
      <c r="E56" s="493"/>
      <c r="F56" s="493"/>
      <c r="G56" s="494"/>
      <c r="H56" s="482" t="s">
        <v>57</v>
      </c>
      <c r="I56" s="433"/>
      <c r="J56" s="433"/>
      <c r="K56" s="433"/>
      <c r="L56" s="433"/>
      <c r="M56" s="433"/>
      <c r="N56" s="433"/>
      <c r="O56" s="433"/>
      <c r="P56" s="433"/>
      <c r="Q56" s="433"/>
      <c r="R56" s="433"/>
      <c r="S56" s="518"/>
      <c r="T56" s="504"/>
      <c r="U56" s="507"/>
      <c r="V56" s="510"/>
      <c r="W56" s="513"/>
      <c r="X56" s="516" t="s">
        <v>54</v>
      </c>
      <c r="Y56" s="517"/>
      <c r="Z56" s="477"/>
      <c r="AA56" s="478"/>
      <c r="AB56" s="462" t="s">
        <v>52</v>
      </c>
      <c r="AC56" s="420"/>
      <c r="AD56" s="420"/>
      <c r="AE56" s="420"/>
      <c r="AF56" s="420"/>
      <c r="AG56" s="420"/>
      <c r="AH56" s="420"/>
      <c r="AI56" s="420"/>
      <c r="AJ56" s="420"/>
      <c r="AK56" s="420"/>
      <c r="AL56" s="107"/>
      <c r="AM56" s="107"/>
      <c r="AN56" s="107"/>
      <c r="AO56" s="107"/>
      <c r="AP56" s="107"/>
      <c r="AQ56" s="420" t="s">
        <v>182</v>
      </c>
      <c r="AR56" s="420"/>
    </row>
    <row r="57" spans="1:44" s="95" customFormat="1">
      <c r="A57" s="485"/>
      <c r="B57" s="488"/>
      <c r="C57" s="495" t="s">
        <v>41</v>
      </c>
      <c r="D57" s="496"/>
      <c r="E57" s="496"/>
      <c r="F57" s="496"/>
      <c r="G57" s="497"/>
      <c r="H57" s="438"/>
      <c r="I57" s="439"/>
      <c r="J57" s="439"/>
      <c r="K57" s="439"/>
      <c r="L57" s="439"/>
      <c r="M57" s="439"/>
      <c r="N57" s="439"/>
      <c r="O57" s="439"/>
      <c r="P57" s="439"/>
      <c r="Q57" s="439"/>
      <c r="R57" s="439"/>
      <c r="S57" s="519"/>
      <c r="T57" s="505"/>
      <c r="U57" s="508"/>
      <c r="V57" s="511"/>
      <c r="W57" s="27" t="s">
        <v>52</v>
      </c>
      <c r="X57" s="27" t="s">
        <v>55</v>
      </c>
      <c r="Y57" s="28" t="s">
        <v>56</v>
      </c>
      <c r="Z57" s="27" t="s">
        <v>44</v>
      </c>
      <c r="AA57" s="29" t="s">
        <v>45</v>
      </c>
      <c r="AB57" s="482" t="s">
        <v>80</v>
      </c>
      <c r="AC57" s="433"/>
      <c r="AD57" s="420" t="s">
        <v>125</v>
      </c>
      <c r="AE57" s="420"/>
      <c r="AF57" s="420" t="s">
        <v>126</v>
      </c>
      <c r="AG57" s="420"/>
      <c r="AH57" s="420" t="s">
        <v>127</v>
      </c>
      <c r="AI57" s="420"/>
      <c r="AJ57" s="420" t="s">
        <v>128</v>
      </c>
      <c r="AK57" s="420"/>
      <c r="AL57" s="420" t="s">
        <v>124</v>
      </c>
      <c r="AM57" s="420"/>
      <c r="AN57" s="420"/>
      <c r="AO57" s="420"/>
      <c r="AP57" s="107"/>
      <c r="AQ57" s="106" t="s">
        <v>180</v>
      </c>
      <c r="AR57" s="106" t="s">
        <v>28</v>
      </c>
    </row>
    <row r="58" spans="1:44">
      <c r="A58" s="95"/>
      <c r="B58" s="95"/>
      <c r="C58" s="104"/>
      <c r="D58" s="104"/>
      <c r="E58" s="104"/>
      <c r="F58" s="104"/>
      <c r="G58" s="104"/>
      <c r="H58" s="525" t="s">
        <v>183</v>
      </c>
      <c r="I58" s="525"/>
      <c r="J58" s="525"/>
      <c r="K58" s="525"/>
      <c r="L58" s="525"/>
      <c r="M58" s="525"/>
      <c r="N58" s="525"/>
      <c r="O58" s="525"/>
      <c r="P58" s="525"/>
      <c r="Q58" s="525"/>
      <c r="R58" s="525"/>
      <c r="S58" s="525"/>
      <c r="T58" s="450">
        <f>AA1</f>
        <v>2</v>
      </c>
      <c r="U58" s="450"/>
      <c r="V58" s="95"/>
      <c r="W58" s="95"/>
      <c r="X58" s="69">
        <f>X48</f>
        <v>0</v>
      </c>
      <c r="Y58" s="69">
        <f>Y48</f>
        <v>0</v>
      </c>
      <c r="Z58" s="95"/>
      <c r="AA58" s="95">
        <f>AA48</f>
        <v>13.413820000000001</v>
      </c>
    </row>
    <row r="59" spans="1:44" s="95" customFormat="1"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X59" s="69"/>
      <c r="Y59" s="69"/>
    </row>
    <row r="60" spans="1:44" s="336" customFormat="1">
      <c r="A60" s="433">
        <v>13</v>
      </c>
      <c r="B60" s="433"/>
      <c r="C60" s="433" t="s">
        <v>686</v>
      </c>
      <c r="D60" s="433"/>
      <c r="E60" s="433"/>
      <c r="F60" s="433"/>
      <c r="G60" s="433"/>
      <c r="H60" s="460" t="s">
        <v>687</v>
      </c>
      <c r="I60" s="460"/>
      <c r="J60" s="460"/>
      <c r="K60" s="460"/>
      <c r="L60" s="460"/>
      <c r="M60" s="460"/>
      <c r="N60" s="460"/>
      <c r="O60" s="460"/>
      <c r="P60" s="460"/>
      <c r="Q60" s="460"/>
      <c r="R60" s="460"/>
      <c r="S60" s="460"/>
      <c r="T60" s="433" t="str">
        <f>IF(C60="","",VLOOKUP(C60,HILTI!$A$1:$D$14,3,FALSE))</f>
        <v>ks</v>
      </c>
      <c r="U60" s="433"/>
      <c r="V60" s="42">
        <f>V38+V41</f>
        <v>28</v>
      </c>
      <c r="W60" s="42">
        <v>0</v>
      </c>
      <c r="X60" s="69"/>
      <c r="Y60" s="69">
        <f>V60*W60</f>
        <v>0</v>
      </c>
      <c r="AC60" s="328"/>
      <c r="AD60" s="70"/>
      <c r="AE60" s="328"/>
      <c r="AF60" s="70"/>
      <c r="AG60" s="328"/>
      <c r="AH60" s="70"/>
      <c r="AI60" s="328"/>
      <c r="AJ60" s="70"/>
      <c r="AK60" s="328"/>
      <c r="AM60" s="68"/>
      <c r="AN60" s="70"/>
      <c r="AO60" s="328"/>
      <c r="AR60" s="328"/>
    </row>
    <row r="61" spans="1:44" s="126" customFormat="1"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X61" s="69"/>
      <c r="Y61" s="69"/>
    </row>
    <row r="62" spans="1:44" s="336" customFormat="1">
      <c r="A62" s="420">
        <v>14</v>
      </c>
      <c r="B62" s="420"/>
      <c r="C62" s="526"/>
      <c r="D62" s="526"/>
      <c r="E62" s="526"/>
      <c r="F62" s="526"/>
      <c r="G62" s="526"/>
      <c r="H62" s="452" t="s">
        <v>1954</v>
      </c>
      <c r="I62" s="452"/>
      <c r="J62" s="452"/>
      <c r="K62" s="452"/>
      <c r="L62" s="452"/>
      <c r="M62" s="452"/>
      <c r="N62" s="452"/>
      <c r="O62" s="452"/>
      <c r="P62" s="452"/>
      <c r="Q62" s="452"/>
      <c r="R62" s="452"/>
      <c r="S62" s="452"/>
      <c r="T62" s="1"/>
      <c r="U62" s="1"/>
      <c r="V62" s="337"/>
      <c r="W62" s="220"/>
      <c r="X62" s="69"/>
      <c r="Y62" s="69"/>
      <c r="AC62" s="328"/>
      <c r="AD62" s="70"/>
      <c r="AE62" s="328"/>
      <c r="AF62" s="70"/>
      <c r="AG62" s="328"/>
      <c r="AH62" s="70"/>
      <c r="AI62" s="328"/>
      <c r="AJ62" s="70"/>
      <c r="AK62" s="328"/>
      <c r="AM62" s="68"/>
      <c r="AN62" s="70"/>
      <c r="AO62" s="328"/>
      <c r="AR62" s="328"/>
    </row>
    <row r="63" spans="1:44" s="336" customFormat="1">
      <c r="H63" s="452" t="s">
        <v>1953</v>
      </c>
      <c r="I63" s="452"/>
      <c r="J63" s="452"/>
      <c r="K63" s="452"/>
      <c r="L63" s="452"/>
      <c r="M63" s="452"/>
      <c r="N63" s="452"/>
      <c r="O63" s="452"/>
      <c r="P63" s="452"/>
      <c r="Q63" s="452"/>
      <c r="R63" s="452"/>
      <c r="S63" s="452"/>
      <c r="T63" s="420" t="s">
        <v>132</v>
      </c>
      <c r="U63" s="420"/>
      <c r="V63" s="336">
        <v>49</v>
      </c>
      <c r="W63" s="69">
        <v>0</v>
      </c>
      <c r="X63" s="69">
        <f>V63*W63</f>
        <v>0</v>
      </c>
      <c r="Y63" s="69"/>
      <c r="Z63" s="336">
        <f>AB63/1000</f>
        <v>2.8500000000000001E-2</v>
      </c>
      <c r="AA63" s="336">
        <f>V63*Z63</f>
        <v>1.3965000000000001</v>
      </c>
      <c r="AB63" s="336">
        <v>28.5</v>
      </c>
      <c r="AC63" s="328"/>
      <c r="AD63" s="70"/>
      <c r="AE63" s="328"/>
      <c r="AF63" s="70"/>
      <c r="AG63" s="328"/>
      <c r="AH63" s="70"/>
      <c r="AI63" s="328"/>
      <c r="AJ63" s="70"/>
      <c r="AK63" s="328"/>
      <c r="AM63" s="68"/>
      <c r="AN63" s="70"/>
      <c r="AO63" s="328"/>
      <c r="AR63" s="328"/>
    </row>
    <row r="64" spans="1:44" s="126" customFormat="1"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X64" s="69"/>
      <c r="Y64" s="69"/>
    </row>
    <row r="65" spans="1:44" s="336" customFormat="1">
      <c r="A65" s="420">
        <v>15</v>
      </c>
      <c r="B65" s="420"/>
      <c r="C65" s="526" t="s">
        <v>352</v>
      </c>
      <c r="D65" s="527"/>
      <c r="E65" s="527"/>
      <c r="F65" s="527"/>
      <c r="G65" s="527"/>
      <c r="H65" s="452" t="s">
        <v>1955</v>
      </c>
      <c r="I65" s="452"/>
      <c r="J65" s="452"/>
      <c r="K65" s="452"/>
      <c r="L65" s="452"/>
      <c r="M65" s="452"/>
      <c r="N65" s="452"/>
      <c r="O65" s="452"/>
      <c r="P65" s="452"/>
      <c r="Q65" s="452"/>
      <c r="R65" s="452"/>
      <c r="S65" s="452"/>
      <c r="T65" s="420" t="str">
        <f>IF(C65="","",VLOOKUP(C65,ÚRS!$A$5:$D$1478,3,FALSE))</f>
        <v>kg</v>
      </c>
      <c r="U65" s="420"/>
      <c r="V65" s="220">
        <f>AA63*1000</f>
        <v>1396.5</v>
      </c>
      <c r="W65" s="338">
        <v>0</v>
      </c>
      <c r="X65" s="69"/>
      <c r="Y65" s="69">
        <f>V65*W65</f>
        <v>0</v>
      </c>
      <c r="AC65" s="328"/>
      <c r="AD65" s="70"/>
      <c r="AE65" s="328"/>
      <c r="AF65" s="70"/>
      <c r="AG65" s="328"/>
      <c r="AH65" s="70"/>
      <c r="AI65" s="328"/>
      <c r="AJ65" s="70"/>
      <c r="AK65" s="328"/>
      <c r="AM65" s="68"/>
      <c r="AN65" s="70"/>
      <c r="AO65" s="328"/>
      <c r="AR65" s="328"/>
    </row>
    <row r="66" spans="1:44" s="126" customFormat="1"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X66" s="69"/>
      <c r="Y66" s="69"/>
    </row>
    <row r="67" spans="1:44" s="336" customFormat="1">
      <c r="A67" s="439">
        <v>16</v>
      </c>
      <c r="B67" s="439"/>
      <c r="C67" s="531" t="s">
        <v>614</v>
      </c>
      <c r="D67" s="532"/>
      <c r="E67" s="532"/>
      <c r="F67" s="532"/>
      <c r="G67" s="532"/>
      <c r="H67" s="530" t="s">
        <v>1956</v>
      </c>
      <c r="I67" s="530"/>
      <c r="J67" s="530"/>
      <c r="K67" s="530"/>
      <c r="L67" s="530"/>
      <c r="M67" s="530"/>
      <c r="N67" s="530"/>
      <c r="O67" s="530"/>
      <c r="P67" s="530"/>
      <c r="Q67" s="530"/>
      <c r="R67" s="530"/>
      <c r="S67" s="530"/>
      <c r="T67" s="439" t="str">
        <f>IF(C67="","",VLOOKUP(C67,ÚRS!$A$5:$D$1478,3,FALSE))</f>
        <v>kg</v>
      </c>
      <c r="U67" s="439"/>
      <c r="V67" s="227">
        <f>V35*AB35</f>
        <v>3230</v>
      </c>
      <c r="W67" s="339">
        <v>0</v>
      </c>
      <c r="X67" s="73"/>
      <c r="Y67" s="73">
        <f>V67*W67</f>
        <v>0</v>
      </c>
      <c r="Z67" s="335"/>
      <c r="AA67" s="335"/>
      <c r="AC67" s="328"/>
      <c r="AD67" s="70"/>
      <c r="AE67" s="328"/>
      <c r="AF67" s="70"/>
      <c r="AG67" s="328"/>
      <c r="AH67" s="70"/>
      <c r="AI67" s="328"/>
      <c r="AJ67" s="70"/>
      <c r="AK67" s="328"/>
      <c r="AM67" s="68"/>
      <c r="AN67" s="70"/>
      <c r="AO67" s="328"/>
      <c r="AR67" s="328"/>
    </row>
    <row r="68" spans="1:44" s="126" customFormat="1"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X68" s="69"/>
      <c r="Y68" s="69"/>
    </row>
    <row r="69" spans="1:44" s="336" customFormat="1">
      <c r="A69" s="420">
        <v>17</v>
      </c>
      <c r="B69" s="420"/>
      <c r="C69" s="433"/>
      <c r="D69" s="433"/>
      <c r="E69" s="433"/>
      <c r="F69" s="433"/>
      <c r="G69" s="433"/>
      <c r="H69" s="498" t="s">
        <v>1957</v>
      </c>
      <c r="I69" s="498"/>
      <c r="J69" s="498"/>
      <c r="K69" s="498"/>
      <c r="L69" s="498"/>
      <c r="M69" s="498"/>
      <c r="N69" s="498"/>
      <c r="O69" s="498"/>
      <c r="P69" s="498"/>
      <c r="Q69" s="498"/>
      <c r="R69" s="498"/>
      <c r="S69" s="498"/>
      <c r="W69" s="69"/>
      <c r="X69" s="69"/>
      <c r="Y69" s="69"/>
    </row>
    <row r="70" spans="1:44" s="336" customFormat="1">
      <c r="A70" s="164"/>
      <c r="B70" s="164"/>
      <c r="C70" s="1"/>
      <c r="D70" s="1"/>
      <c r="E70" s="1"/>
      <c r="F70" s="1"/>
      <c r="G70" s="1"/>
      <c r="H70" s="498" t="s">
        <v>1962</v>
      </c>
      <c r="I70" s="498"/>
      <c r="J70" s="498"/>
      <c r="K70" s="498"/>
      <c r="L70" s="498"/>
      <c r="M70" s="498"/>
      <c r="N70" s="498"/>
      <c r="O70" s="498"/>
      <c r="P70" s="498"/>
      <c r="Q70" s="498"/>
      <c r="R70" s="498"/>
      <c r="S70" s="498"/>
      <c r="T70" s="1"/>
      <c r="U70" s="1"/>
      <c r="W70" s="69"/>
      <c r="X70" s="69"/>
      <c r="Y70" s="69"/>
      <c r="AC70" s="327"/>
      <c r="AE70" s="327"/>
      <c r="AG70" s="327"/>
      <c r="AI70" s="327"/>
      <c r="AK70" s="327"/>
      <c r="AM70" s="33"/>
      <c r="AO70" s="84"/>
      <c r="AR70" s="103"/>
    </row>
    <row r="71" spans="1:44" s="336" customFormat="1">
      <c r="H71" s="452" t="s">
        <v>1958</v>
      </c>
      <c r="I71" s="452"/>
      <c r="J71" s="452"/>
      <c r="K71" s="452"/>
      <c r="L71" s="452"/>
      <c r="M71" s="452"/>
      <c r="N71" s="452"/>
      <c r="O71" s="452"/>
      <c r="P71" s="452"/>
      <c r="Q71" s="452"/>
      <c r="R71" s="452"/>
      <c r="S71" s="452"/>
      <c r="T71" s="420" t="s">
        <v>79</v>
      </c>
      <c r="U71" s="420"/>
      <c r="V71" s="336">
        <v>1</v>
      </c>
      <c r="W71" s="340">
        <f>AM71</f>
        <v>0</v>
      </c>
      <c r="X71" s="340">
        <f>V71*W71</f>
        <v>0</v>
      </c>
      <c r="Y71" s="69"/>
      <c r="Z71" s="336">
        <f>AB71/1000</f>
        <v>17.885000000000002</v>
      </c>
      <c r="AA71" s="336">
        <f>V71*Z71</f>
        <v>17.885000000000002</v>
      </c>
      <c r="AB71" s="336">
        <v>17885</v>
      </c>
      <c r="AC71" s="328"/>
      <c r="AD71" s="70"/>
      <c r="AE71" s="328"/>
      <c r="AF71" s="70"/>
      <c r="AG71" s="328"/>
      <c r="AH71" s="70"/>
      <c r="AI71" s="328"/>
      <c r="AJ71" s="70"/>
      <c r="AK71" s="328"/>
      <c r="AM71" s="68"/>
      <c r="AN71" s="70"/>
      <c r="AO71" s="328"/>
      <c r="AR71" s="328"/>
    </row>
    <row r="72" spans="1:44" s="336" customFormat="1"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X72" s="69"/>
      <c r="Y72" s="69"/>
    </row>
    <row r="73" spans="1:44" s="336" customFormat="1">
      <c r="A73" s="420">
        <v>18</v>
      </c>
      <c r="B73" s="420"/>
      <c r="C73" s="420"/>
      <c r="D73" s="420"/>
      <c r="E73" s="420"/>
      <c r="F73" s="420"/>
      <c r="G73" s="420"/>
      <c r="H73" s="452" t="s">
        <v>1945</v>
      </c>
      <c r="I73" s="452"/>
      <c r="J73" s="452"/>
      <c r="K73" s="452"/>
      <c r="L73" s="452"/>
      <c r="M73" s="452"/>
      <c r="N73" s="452"/>
      <c r="O73" s="452"/>
      <c r="P73" s="452"/>
      <c r="Q73" s="452"/>
      <c r="R73" s="452"/>
      <c r="S73" s="452"/>
      <c r="T73" s="1"/>
      <c r="U73" s="1"/>
      <c r="V73" s="329"/>
      <c r="W73" s="220"/>
      <c r="X73" s="69"/>
      <c r="Y73" s="69"/>
      <c r="AC73" s="328"/>
      <c r="AD73" s="70"/>
      <c r="AE73" s="328"/>
      <c r="AF73" s="70"/>
      <c r="AG73" s="328"/>
      <c r="AH73" s="70"/>
      <c r="AI73" s="328"/>
      <c r="AJ73" s="70"/>
      <c r="AK73" s="328"/>
      <c r="AM73" s="68"/>
      <c r="AN73" s="70"/>
      <c r="AO73" s="328"/>
      <c r="AR73" s="328"/>
    </row>
    <row r="74" spans="1:44" s="336" customFormat="1">
      <c r="H74" s="452" t="s">
        <v>1959</v>
      </c>
      <c r="I74" s="452"/>
      <c r="J74" s="452"/>
      <c r="K74" s="452"/>
      <c r="L74" s="452"/>
      <c r="M74" s="452"/>
      <c r="N74" s="452"/>
      <c r="O74" s="452"/>
      <c r="P74" s="452"/>
      <c r="Q74" s="452"/>
      <c r="R74" s="452"/>
      <c r="S74" s="452"/>
      <c r="T74" s="420" t="s">
        <v>132</v>
      </c>
      <c r="U74" s="420"/>
      <c r="V74" s="336">
        <v>372</v>
      </c>
      <c r="W74" s="69">
        <v>0</v>
      </c>
      <c r="X74" s="69">
        <f>V74*W74</f>
        <v>0</v>
      </c>
      <c r="Y74" s="69"/>
      <c r="Z74" s="336">
        <f>AB74/1000</f>
        <v>9.300000000000001E-3</v>
      </c>
      <c r="AA74" s="336">
        <f>V74*Z74</f>
        <v>3.4596000000000005</v>
      </c>
      <c r="AB74" s="336">
        <v>9.3000000000000007</v>
      </c>
      <c r="AC74" s="328"/>
      <c r="AD74" s="70"/>
      <c r="AE74" s="328"/>
      <c r="AF74" s="70"/>
      <c r="AG74" s="328"/>
      <c r="AH74" s="70"/>
      <c r="AI74" s="328"/>
      <c r="AJ74" s="70"/>
      <c r="AK74" s="328"/>
      <c r="AM74" s="68"/>
      <c r="AN74" s="70"/>
      <c r="AO74" s="328"/>
      <c r="AR74" s="328"/>
    </row>
    <row r="75" spans="1:44" s="336" customFormat="1"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X75" s="69"/>
      <c r="Y75" s="69"/>
    </row>
    <row r="76" spans="1:44" s="336" customFormat="1">
      <c r="A76" s="433">
        <v>19</v>
      </c>
      <c r="B76" s="433"/>
      <c r="C76" s="433" t="s">
        <v>715</v>
      </c>
      <c r="D76" s="433"/>
      <c r="E76" s="433"/>
      <c r="F76" s="433"/>
      <c r="G76" s="433"/>
      <c r="H76" s="460" t="str">
        <f>IF(C76="","",VLOOKUP(C76,HILTI!$A$1:$D$13,2,FALSE))</f>
        <v>Kotevní šroub</v>
      </c>
      <c r="I76" s="460"/>
      <c r="J76" s="460"/>
      <c r="K76" s="460"/>
      <c r="L76" s="460"/>
      <c r="M76" s="460"/>
      <c r="N76" s="460"/>
      <c r="O76" s="460"/>
      <c r="P76" s="460"/>
      <c r="Q76" s="460"/>
      <c r="R76" s="460"/>
      <c r="S76" s="460"/>
      <c r="T76" s="330"/>
      <c r="U76" s="330"/>
      <c r="V76" s="42"/>
      <c r="W76" s="225"/>
      <c r="X76" s="69"/>
      <c r="Y76" s="69"/>
      <c r="AC76" s="328"/>
      <c r="AD76" s="70"/>
      <c r="AE76" s="328"/>
      <c r="AF76" s="70"/>
      <c r="AG76" s="328"/>
      <c r="AH76" s="70"/>
      <c r="AI76" s="328"/>
      <c r="AJ76" s="70"/>
      <c r="AK76" s="328"/>
      <c r="AM76" s="68"/>
      <c r="AN76" s="70"/>
      <c r="AO76" s="328"/>
      <c r="AR76" s="328"/>
    </row>
    <row r="77" spans="1:44" s="336" customFormat="1">
      <c r="A77" s="330"/>
      <c r="B77" s="330"/>
      <c r="C77" s="433" t="s">
        <v>720</v>
      </c>
      <c r="D77" s="433"/>
      <c r="E77" s="433"/>
      <c r="F77" s="433"/>
      <c r="G77" s="433"/>
      <c r="H77" s="460" t="s">
        <v>1960</v>
      </c>
      <c r="I77" s="460"/>
      <c r="J77" s="460"/>
      <c r="K77" s="460"/>
      <c r="L77" s="460"/>
      <c r="M77" s="460"/>
      <c r="N77" s="460"/>
      <c r="O77" s="460"/>
      <c r="P77" s="460"/>
      <c r="Q77" s="460"/>
      <c r="R77" s="460"/>
      <c r="S77" s="460"/>
      <c r="T77" s="433" t="str">
        <f>IF(C77="","",VLOOKUP(C77,HILTI!$A$1:$D$13,3,FALSE))</f>
        <v>ks</v>
      </c>
      <c r="U77" s="433"/>
      <c r="V77" s="42">
        <v>40</v>
      </c>
      <c r="W77" s="42">
        <v>0</v>
      </c>
      <c r="X77" s="341">
        <f>V77*W77</f>
        <v>0</v>
      </c>
      <c r="Y77" s="69"/>
      <c r="AC77" s="328"/>
      <c r="AD77" s="70"/>
      <c r="AE77" s="328"/>
      <c r="AF77" s="70"/>
      <c r="AG77" s="328"/>
      <c r="AH77" s="70"/>
      <c r="AI77" s="328"/>
      <c r="AJ77" s="70"/>
      <c r="AK77" s="328"/>
      <c r="AM77" s="68"/>
      <c r="AN77" s="70"/>
      <c r="AO77" s="328"/>
      <c r="AR77" s="328"/>
    </row>
    <row r="78" spans="1:44" s="336" customFormat="1">
      <c r="H78" s="330"/>
      <c r="I78" s="330"/>
      <c r="J78" s="330"/>
      <c r="K78" s="330"/>
      <c r="L78" s="330"/>
      <c r="M78" s="330"/>
      <c r="N78" s="330"/>
      <c r="O78" s="330"/>
      <c r="P78" s="330"/>
      <c r="Q78" s="330"/>
      <c r="R78" s="330"/>
      <c r="S78" s="330"/>
      <c r="X78" s="69"/>
      <c r="Y78" s="69"/>
    </row>
    <row r="79" spans="1:44" s="336" customFormat="1">
      <c r="A79" s="433">
        <v>20</v>
      </c>
      <c r="B79" s="433"/>
      <c r="C79" s="433" t="s">
        <v>683</v>
      </c>
      <c r="D79" s="433"/>
      <c r="E79" s="433"/>
      <c r="F79" s="433"/>
      <c r="G79" s="433"/>
      <c r="H79" s="460" t="str">
        <f>IF(C79="","",VLOOKUP(C79,HILTI!$A$1:$D$13,2,FALSE))</f>
        <v>Lepící hmota</v>
      </c>
      <c r="I79" s="460"/>
      <c r="J79" s="460"/>
      <c r="K79" s="460"/>
      <c r="L79" s="460"/>
      <c r="M79" s="460"/>
      <c r="N79" s="460"/>
      <c r="O79" s="460"/>
      <c r="P79" s="460"/>
      <c r="Q79" s="460"/>
      <c r="R79" s="460"/>
      <c r="S79" s="460"/>
      <c r="T79" s="433" t="str">
        <f>IF(C79="","",VLOOKUP(C79,HILTI!$A$1:$D$13,3,FALSE))</f>
        <v>ks</v>
      </c>
      <c r="U79" s="433"/>
      <c r="V79" s="49">
        <v>17</v>
      </c>
      <c r="W79" s="42">
        <v>0</v>
      </c>
      <c r="X79" s="341">
        <f>V79*W79</f>
        <v>0</v>
      </c>
      <c r="Y79" s="69"/>
      <c r="AC79" s="328"/>
      <c r="AD79" s="70"/>
      <c r="AE79" s="328"/>
      <c r="AF79" s="70"/>
      <c r="AG79" s="328"/>
      <c r="AH79" s="70"/>
      <c r="AI79" s="328"/>
      <c r="AJ79" s="70"/>
      <c r="AK79" s="328"/>
      <c r="AM79" s="68"/>
      <c r="AN79" s="70"/>
      <c r="AO79" s="328"/>
      <c r="AR79" s="328"/>
    </row>
    <row r="80" spans="1:44" s="336" customFormat="1">
      <c r="A80" s="334"/>
      <c r="B80" s="334"/>
      <c r="C80" s="433" t="s">
        <v>684</v>
      </c>
      <c r="D80" s="433"/>
      <c r="E80" s="433"/>
      <c r="F80" s="433"/>
      <c r="G80" s="433"/>
      <c r="H80" s="460" t="str">
        <f>IF(C80="","",VLOOKUP(C80,HILTI!$A$1:$D$13,2,FALSE))</f>
        <v>Hilti HIT-HY 200</v>
      </c>
      <c r="I80" s="460"/>
      <c r="J80" s="460"/>
      <c r="K80" s="460"/>
      <c r="L80" s="460"/>
      <c r="M80" s="460"/>
      <c r="N80" s="460"/>
      <c r="O80" s="460"/>
      <c r="P80" s="460"/>
      <c r="Q80" s="460"/>
      <c r="R80" s="460"/>
      <c r="S80" s="460"/>
      <c r="T80" s="214"/>
      <c r="U80" s="214"/>
      <c r="V80" s="42"/>
      <c r="W80" s="225"/>
      <c r="X80" s="69"/>
      <c r="Y80" s="69"/>
      <c r="AC80" s="328"/>
      <c r="AD80" s="70"/>
      <c r="AE80" s="328"/>
      <c r="AF80" s="70"/>
      <c r="AG80" s="328"/>
      <c r="AH80" s="70"/>
      <c r="AI80" s="328"/>
      <c r="AJ80" s="70"/>
      <c r="AK80" s="328"/>
      <c r="AM80" s="68"/>
      <c r="AN80" s="70"/>
      <c r="AO80" s="328"/>
      <c r="AR80" s="328"/>
    </row>
    <row r="81" spans="1:44" s="336" customFormat="1">
      <c r="A81" s="334"/>
      <c r="B81" s="334"/>
      <c r="C81" s="433" t="s">
        <v>685</v>
      </c>
      <c r="D81" s="433"/>
      <c r="E81" s="433"/>
      <c r="F81" s="433"/>
      <c r="G81" s="433"/>
      <c r="H81" s="460" t="str">
        <f>IF(C81="","",VLOOKUP(C81,HILTI!$A$1:$D$13,2,FALSE))</f>
        <v>balení 330 ml</v>
      </c>
      <c r="I81" s="460"/>
      <c r="J81" s="460"/>
      <c r="K81" s="460"/>
      <c r="L81" s="460"/>
      <c r="M81" s="460"/>
      <c r="N81" s="460"/>
      <c r="O81" s="460"/>
      <c r="P81" s="460"/>
      <c r="Q81" s="460"/>
      <c r="R81" s="460"/>
      <c r="S81" s="460"/>
      <c r="T81" s="330"/>
      <c r="U81" s="330"/>
      <c r="V81" s="42"/>
      <c r="W81" s="225"/>
      <c r="X81" s="69"/>
      <c r="Y81" s="69"/>
      <c r="AC81" s="328"/>
      <c r="AD81" s="70"/>
      <c r="AE81" s="328"/>
      <c r="AF81" s="70"/>
      <c r="AG81" s="328"/>
      <c r="AH81" s="70"/>
      <c r="AI81" s="328"/>
      <c r="AJ81" s="70"/>
      <c r="AK81" s="328"/>
      <c r="AM81" s="68"/>
      <c r="AN81" s="70"/>
      <c r="AO81" s="328"/>
      <c r="AR81" s="328"/>
    </row>
    <row r="82" spans="1:44" s="336" customFormat="1">
      <c r="H82" s="330"/>
      <c r="I82" s="330"/>
      <c r="J82" s="330"/>
      <c r="K82" s="330"/>
      <c r="L82" s="330"/>
      <c r="M82" s="330"/>
      <c r="N82" s="330"/>
      <c r="O82" s="330"/>
      <c r="P82" s="330"/>
      <c r="Q82" s="330"/>
      <c r="R82" s="330"/>
      <c r="S82" s="330"/>
      <c r="X82" s="69"/>
      <c r="Y82" s="69"/>
    </row>
    <row r="83" spans="1:44" s="336" customFormat="1">
      <c r="A83" s="433">
        <v>21</v>
      </c>
      <c r="B83" s="433"/>
      <c r="C83" s="433" t="s">
        <v>686</v>
      </c>
      <c r="D83" s="433"/>
      <c r="E83" s="433"/>
      <c r="F83" s="433"/>
      <c r="G83" s="433"/>
      <c r="H83" s="460" t="s">
        <v>687</v>
      </c>
      <c r="I83" s="460"/>
      <c r="J83" s="460"/>
      <c r="K83" s="460"/>
      <c r="L83" s="460"/>
      <c r="M83" s="460"/>
      <c r="N83" s="460"/>
      <c r="O83" s="460"/>
      <c r="P83" s="460"/>
      <c r="Q83" s="460"/>
      <c r="R83" s="460"/>
      <c r="S83" s="460"/>
      <c r="T83" s="433" t="str">
        <f>IF(C83="","",VLOOKUP(C83,HILTI!$A$1:$D$14,3,FALSE))</f>
        <v>ks</v>
      </c>
      <c r="U83" s="433"/>
      <c r="V83" s="42">
        <f>V77</f>
        <v>40</v>
      </c>
      <c r="W83" s="42">
        <v>0</v>
      </c>
      <c r="X83" s="69"/>
      <c r="Y83" s="69">
        <f>V83*W83</f>
        <v>0</v>
      </c>
      <c r="AC83" s="328"/>
      <c r="AD83" s="70"/>
      <c r="AE83" s="328"/>
      <c r="AF83" s="70"/>
      <c r="AG83" s="328"/>
      <c r="AH83" s="70"/>
      <c r="AI83" s="328"/>
      <c r="AJ83" s="70"/>
      <c r="AK83" s="328"/>
      <c r="AM83" s="68"/>
      <c r="AN83" s="70"/>
      <c r="AO83" s="328"/>
      <c r="AR83" s="328"/>
    </row>
    <row r="84" spans="1:44" s="336" customFormat="1">
      <c r="H84" s="330"/>
      <c r="I84" s="330"/>
      <c r="J84" s="330"/>
      <c r="K84" s="330"/>
      <c r="L84" s="330"/>
      <c r="M84" s="330"/>
      <c r="N84" s="330"/>
      <c r="O84" s="330"/>
      <c r="P84" s="330"/>
      <c r="Q84" s="330"/>
      <c r="R84" s="330"/>
      <c r="S84" s="330"/>
      <c r="X84" s="69"/>
      <c r="Y84" s="69"/>
    </row>
    <row r="85" spans="1:44" s="336" customFormat="1">
      <c r="A85" s="420">
        <v>22</v>
      </c>
      <c r="B85" s="420"/>
      <c r="C85" s="526" t="s">
        <v>615</v>
      </c>
      <c r="D85" s="527"/>
      <c r="E85" s="527"/>
      <c r="F85" s="527"/>
      <c r="G85" s="527"/>
      <c r="H85" s="452" t="s">
        <v>1948</v>
      </c>
      <c r="I85" s="452"/>
      <c r="J85" s="452"/>
      <c r="K85" s="452"/>
      <c r="L85" s="452"/>
      <c r="M85" s="452"/>
      <c r="N85" s="452"/>
      <c r="O85" s="452"/>
      <c r="P85" s="452"/>
      <c r="Q85" s="452"/>
      <c r="R85" s="452"/>
      <c r="S85" s="452"/>
      <c r="T85" s="420" t="str">
        <f>IF(C85="","",VLOOKUP(C85,ÚRS!$A$5:$D$1478,3,FALSE))</f>
        <v>kg</v>
      </c>
      <c r="U85" s="420"/>
      <c r="V85" s="220">
        <f>AA71*1000</f>
        <v>17885</v>
      </c>
      <c r="W85" s="338">
        <v>0</v>
      </c>
      <c r="X85" s="69"/>
      <c r="Y85" s="69">
        <f>V85*W85</f>
        <v>0</v>
      </c>
      <c r="AC85" s="328"/>
      <c r="AD85" s="70"/>
      <c r="AE85" s="328"/>
      <c r="AF85" s="70"/>
      <c r="AG85" s="328"/>
      <c r="AH85" s="70"/>
      <c r="AI85" s="328"/>
      <c r="AJ85" s="70"/>
      <c r="AK85" s="328"/>
      <c r="AM85" s="68"/>
      <c r="AN85" s="70"/>
      <c r="AO85" s="328"/>
      <c r="AR85" s="328"/>
    </row>
    <row r="86" spans="1:44" s="336" customFormat="1">
      <c r="H86" s="330"/>
      <c r="I86" s="330"/>
      <c r="J86" s="330"/>
      <c r="K86" s="330"/>
      <c r="L86" s="330"/>
      <c r="M86" s="330"/>
      <c r="N86" s="330"/>
      <c r="O86" s="330"/>
      <c r="P86" s="330"/>
      <c r="Q86" s="330"/>
      <c r="R86" s="330"/>
      <c r="S86" s="330"/>
      <c r="X86" s="69"/>
      <c r="Y86" s="69"/>
    </row>
    <row r="87" spans="1:44" s="336" customFormat="1">
      <c r="A87" s="420">
        <v>23</v>
      </c>
      <c r="B87" s="420"/>
      <c r="C87" s="420"/>
      <c r="D87" s="420"/>
      <c r="E87" s="420"/>
      <c r="F87" s="420"/>
      <c r="G87" s="420"/>
      <c r="H87" s="452" t="s">
        <v>1950</v>
      </c>
      <c r="I87" s="452"/>
      <c r="J87" s="452"/>
      <c r="K87" s="452"/>
      <c r="L87" s="452"/>
      <c r="M87" s="452"/>
      <c r="N87" s="452"/>
      <c r="O87" s="452"/>
      <c r="P87" s="452"/>
      <c r="Q87" s="452"/>
      <c r="R87" s="452"/>
      <c r="S87" s="452"/>
      <c r="T87" s="329"/>
      <c r="U87" s="329"/>
      <c r="W87" s="69"/>
      <c r="X87" s="69"/>
      <c r="Y87" s="69"/>
      <c r="AC87" s="328"/>
      <c r="AD87" s="70"/>
      <c r="AE87" s="328"/>
      <c r="AF87" s="70"/>
      <c r="AG87" s="328"/>
      <c r="AH87" s="70"/>
      <c r="AI87" s="328"/>
      <c r="AJ87" s="70"/>
      <c r="AK87" s="328"/>
      <c r="AM87" s="68"/>
      <c r="AN87" s="70"/>
      <c r="AO87" s="328"/>
      <c r="AR87" s="328"/>
    </row>
    <row r="88" spans="1:44" s="336" customFormat="1">
      <c r="A88" s="335"/>
      <c r="B88" s="335"/>
      <c r="C88" s="162"/>
      <c r="D88" s="162"/>
      <c r="E88" s="162"/>
      <c r="F88" s="162"/>
      <c r="G88" s="162"/>
      <c r="H88" s="530" t="s">
        <v>1951</v>
      </c>
      <c r="I88" s="530"/>
      <c r="J88" s="530"/>
      <c r="K88" s="530"/>
      <c r="L88" s="530"/>
      <c r="M88" s="530"/>
      <c r="N88" s="530"/>
      <c r="O88" s="530"/>
      <c r="P88" s="530"/>
      <c r="Q88" s="530"/>
      <c r="R88" s="530"/>
      <c r="S88" s="530"/>
      <c r="T88" s="439" t="s">
        <v>1949</v>
      </c>
      <c r="U88" s="439"/>
      <c r="V88" s="335">
        <v>44.5</v>
      </c>
      <c r="W88" s="73">
        <v>0</v>
      </c>
      <c r="X88" s="73">
        <f>V88*W88</f>
        <v>0</v>
      </c>
      <c r="Y88" s="73"/>
      <c r="Z88" s="335"/>
      <c r="AA88" s="335"/>
      <c r="AC88" s="328"/>
      <c r="AD88" s="70"/>
      <c r="AE88" s="328"/>
      <c r="AF88" s="70"/>
      <c r="AG88" s="328"/>
      <c r="AH88" s="70"/>
      <c r="AI88" s="328"/>
      <c r="AJ88" s="70"/>
      <c r="AK88" s="328"/>
      <c r="AM88" s="68"/>
      <c r="AN88" s="70"/>
      <c r="AO88" s="328"/>
      <c r="AR88" s="328"/>
    </row>
    <row r="89" spans="1:44" s="336" customFormat="1">
      <c r="H89" s="330"/>
      <c r="I89" s="330"/>
      <c r="J89" s="330"/>
      <c r="K89" s="330"/>
      <c r="L89" s="330"/>
      <c r="M89" s="330"/>
      <c r="N89" s="330"/>
      <c r="O89" s="330"/>
      <c r="P89" s="330"/>
      <c r="Q89" s="330"/>
      <c r="R89" s="330"/>
      <c r="S89" s="330"/>
      <c r="X89" s="69"/>
      <c r="Y89" s="69"/>
    </row>
    <row r="90" spans="1:44" s="336" customFormat="1">
      <c r="A90" s="420">
        <v>24</v>
      </c>
      <c r="B90" s="420"/>
      <c r="C90" s="433"/>
      <c r="D90" s="433"/>
      <c r="E90" s="433"/>
      <c r="F90" s="433"/>
      <c r="G90" s="433"/>
      <c r="H90" s="498" t="s">
        <v>1957</v>
      </c>
      <c r="I90" s="498"/>
      <c r="J90" s="498"/>
      <c r="K90" s="498"/>
      <c r="L90" s="498"/>
      <c r="M90" s="498"/>
      <c r="N90" s="498"/>
      <c r="O90" s="498"/>
      <c r="P90" s="498"/>
      <c r="Q90" s="498"/>
      <c r="R90" s="498"/>
      <c r="S90" s="498"/>
      <c r="W90" s="69"/>
      <c r="X90" s="69"/>
      <c r="Y90" s="69"/>
    </row>
    <row r="91" spans="1:44" s="336" customFormat="1">
      <c r="A91" s="164"/>
      <c r="B91" s="164"/>
      <c r="C91" s="1"/>
      <c r="D91" s="1"/>
      <c r="E91" s="1"/>
      <c r="F91" s="1"/>
      <c r="G91" s="1"/>
      <c r="H91" s="498" t="s">
        <v>1963</v>
      </c>
      <c r="I91" s="498"/>
      <c r="J91" s="498"/>
      <c r="K91" s="498"/>
      <c r="L91" s="498"/>
      <c r="M91" s="498"/>
      <c r="N91" s="498"/>
      <c r="O91" s="498"/>
      <c r="P91" s="498"/>
      <c r="Q91" s="498"/>
      <c r="R91" s="498"/>
      <c r="S91" s="498"/>
      <c r="T91" s="1"/>
      <c r="U91" s="1"/>
      <c r="W91" s="69"/>
      <c r="X91" s="69"/>
      <c r="Y91" s="69"/>
      <c r="AC91" s="327"/>
      <c r="AE91" s="327"/>
      <c r="AG91" s="327"/>
      <c r="AI91" s="327"/>
      <c r="AK91" s="327"/>
      <c r="AM91" s="33"/>
      <c r="AO91" s="84"/>
      <c r="AR91" s="103"/>
    </row>
    <row r="92" spans="1:44" s="336" customFormat="1">
      <c r="H92" s="452" t="s">
        <v>1961</v>
      </c>
      <c r="I92" s="452"/>
      <c r="J92" s="452"/>
      <c r="K92" s="452"/>
      <c r="L92" s="452"/>
      <c r="M92" s="452"/>
      <c r="N92" s="452"/>
      <c r="O92" s="452"/>
      <c r="P92" s="452"/>
      <c r="Q92" s="452"/>
      <c r="R92" s="452"/>
      <c r="S92" s="452"/>
      <c r="T92" s="420" t="s">
        <v>79</v>
      </c>
      <c r="U92" s="420"/>
      <c r="V92" s="336">
        <v>1</v>
      </c>
      <c r="W92" s="340">
        <f>AM92</f>
        <v>0</v>
      </c>
      <c r="X92" s="340">
        <f>V92*W92</f>
        <v>0</v>
      </c>
      <c r="Y92" s="69"/>
      <c r="Z92" s="336">
        <f>AB92/1000</f>
        <v>23.597999999999999</v>
      </c>
      <c r="AA92" s="336">
        <f>V92*Z92</f>
        <v>23.597999999999999</v>
      </c>
      <c r="AB92" s="336">
        <v>23598</v>
      </c>
      <c r="AC92" s="328"/>
      <c r="AD92" s="70"/>
      <c r="AE92" s="328"/>
      <c r="AF92" s="70"/>
      <c r="AG92" s="328"/>
      <c r="AH92" s="70"/>
      <c r="AI92" s="328"/>
      <c r="AJ92" s="70"/>
      <c r="AK92" s="328"/>
      <c r="AM92" s="68"/>
      <c r="AN92" s="70"/>
      <c r="AO92" s="328"/>
      <c r="AR92" s="328"/>
    </row>
    <row r="93" spans="1:44" s="336" customFormat="1">
      <c r="H93" s="330"/>
      <c r="I93" s="330"/>
      <c r="J93" s="330"/>
      <c r="K93" s="330"/>
      <c r="L93" s="330"/>
      <c r="M93" s="330"/>
      <c r="N93" s="330"/>
      <c r="O93" s="330"/>
      <c r="P93" s="330"/>
      <c r="Q93" s="330"/>
      <c r="R93" s="330"/>
      <c r="S93" s="330"/>
      <c r="X93" s="69"/>
      <c r="Y93" s="69"/>
    </row>
    <row r="94" spans="1:44" s="336" customFormat="1">
      <c r="A94" s="420">
        <v>25</v>
      </c>
      <c r="B94" s="420"/>
      <c r="C94" s="420"/>
      <c r="D94" s="420"/>
      <c r="E94" s="420"/>
      <c r="F94" s="420"/>
      <c r="G94" s="420"/>
      <c r="H94" s="452" t="s">
        <v>1945</v>
      </c>
      <c r="I94" s="452"/>
      <c r="J94" s="452"/>
      <c r="K94" s="452"/>
      <c r="L94" s="452"/>
      <c r="M94" s="452"/>
      <c r="N94" s="452"/>
      <c r="O94" s="452"/>
      <c r="P94" s="452"/>
      <c r="Q94" s="452"/>
      <c r="R94" s="452"/>
      <c r="S94" s="452"/>
      <c r="T94" s="1"/>
      <c r="U94" s="1"/>
      <c r="V94" s="329"/>
      <c r="W94" s="220"/>
      <c r="X94" s="69"/>
      <c r="Y94" s="69"/>
      <c r="AC94" s="328"/>
      <c r="AD94" s="70"/>
      <c r="AE94" s="328"/>
      <c r="AF94" s="70"/>
      <c r="AG94" s="328"/>
      <c r="AH94" s="70"/>
      <c r="AI94" s="328"/>
      <c r="AJ94" s="70"/>
      <c r="AK94" s="328"/>
      <c r="AM94" s="68"/>
      <c r="AN94" s="70"/>
      <c r="AO94" s="328"/>
      <c r="AR94" s="328"/>
    </row>
    <row r="95" spans="1:44" s="336" customFormat="1">
      <c r="H95" s="452" t="s">
        <v>1959</v>
      </c>
      <c r="I95" s="452"/>
      <c r="J95" s="452"/>
      <c r="K95" s="452"/>
      <c r="L95" s="452"/>
      <c r="M95" s="452"/>
      <c r="N95" s="452"/>
      <c r="O95" s="452"/>
      <c r="P95" s="452"/>
      <c r="Q95" s="452"/>
      <c r="R95" s="452"/>
      <c r="S95" s="452"/>
      <c r="T95" s="420" t="s">
        <v>132</v>
      </c>
      <c r="U95" s="420"/>
      <c r="V95" s="336">
        <v>552</v>
      </c>
      <c r="W95" s="69">
        <v>0</v>
      </c>
      <c r="X95" s="69">
        <f>V95*W95</f>
        <v>0</v>
      </c>
      <c r="Y95" s="69"/>
      <c r="Z95" s="336">
        <f>AB95/1000</f>
        <v>9.300000000000001E-3</v>
      </c>
      <c r="AA95" s="336">
        <f>V95*Z95</f>
        <v>5.1336000000000004</v>
      </c>
      <c r="AB95" s="336">
        <v>9.3000000000000007</v>
      </c>
      <c r="AC95" s="328"/>
      <c r="AD95" s="70"/>
      <c r="AE95" s="328"/>
      <c r="AF95" s="70"/>
      <c r="AG95" s="328"/>
      <c r="AH95" s="70"/>
      <c r="AI95" s="328"/>
      <c r="AJ95" s="70"/>
      <c r="AK95" s="328"/>
      <c r="AM95" s="68"/>
      <c r="AN95" s="70"/>
      <c r="AO95" s="328"/>
      <c r="AR95" s="328"/>
    </row>
    <row r="96" spans="1:44" s="336" customFormat="1">
      <c r="A96" s="334"/>
      <c r="B96" s="334"/>
      <c r="C96" s="334"/>
      <c r="D96" s="334"/>
      <c r="E96" s="334"/>
      <c r="F96" s="334"/>
      <c r="G96" s="334"/>
      <c r="H96" s="335"/>
      <c r="I96" s="335"/>
      <c r="J96" s="335"/>
      <c r="K96" s="335"/>
      <c r="L96" s="335"/>
      <c r="M96" s="335"/>
      <c r="N96" s="335"/>
      <c r="O96" s="335"/>
      <c r="P96" s="335"/>
      <c r="Q96" s="335"/>
      <c r="R96" s="335"/>
      <c r="S96" s="335"/>
      <c r="T96" s="335"/>
      <c r="U96" s="335"/>
      <c r="V96" s="335"/>
      <c r="W96" s="73"/>
      <c r="X96" s="73"/>
      <c r="Y96" s="73"/>
      <c r="Z96" s="335"/>
      <c r="AA96" s="335"/>
      <c r="AC96" s="328"/>
      <c r="AD96" s="70"/>
      <c r="AE96" s="328"/>
      <c r="AF96" s="70"/>
      <c r="AG96" s="328"/>
      <c r="AH96" s="70"/>
      <c r="AI96" s="328"/>
      <c r="AJ96" s="70"/>
      <c r="AK96" s="328"/>
      <c r="AM96" s="68"/>
      <c r="AN96" s="70"/>
      <c r="AR96" s="328"/>
    </row>
    <row r="97" spans="1:44" s="336" customFormat="1">
      <c r="H97" s="450" t="s">
        <v>181</v>
      </c>
      <c r="I97" s="450"/>
      <c r="J97" s="450"/>
      <c r="K97" s="450"/>
      <c r="L97" s="450"/>
      <c r="M97" s="450"/>
      <c r="N97" s="450"/>
      <c r="O97" s="450"/>
      <c r="P97" s="450"/>
      <c r="W97" s="69"/>
      <c r="X97" s="340">
        <f>SUM(X58:X96)</f>
        <v>0</v>
      </c>
      <c r="Y97" s="340">
        <f>SUM(Y58:Y96)</f>
        <v>0</v>
      </c>
      <c r="AA97" s="336">
        <f>SUM(AA58:AA96)</f>
        <v>64.886520000000004</v>
      </c>
      <c r="AC97" s="328"/>
      <c r="AD97" s="70"/>
      <c r="AE97" s="328"/>
      <c r="AF97" s="70"/>
      <c r="AG97" s="328"/>
      <c r="AH97" s="70"/>
      <c r="AI97" s="328"/>
      <c r="AJ97" s="70"/>
      <c r="AK97" s="328"/>
      <c r="AM97" s="68"/>
      <c r="AN97" s="70"/>
      <c r="AR97" s="328"/>
    </row>
    <row r="98" spans="1:44" s="336" customFormat="1">
      <c r="W98" s="69"/>
      <c r="X98" s="69"/>
      <c r="Y98" s="69"/>
    </row>
    <row r="99" spans="1:44" s="336" customFormat="1" ht="15.75" thickBot="1">
      <c r="A99" s="499" t="s">
        <v>36</v>
      </c>
      <c r="B99" s="499"/>
      <c r="C99" s="499"/>
      <c r="D99" s="499"/>
      <c r="E99" s="499"/>
      <c r="F99" s="499"/>
      <c r="G99" s="499"/>
      <c r="H99" s="499"/>
      <c r="I99" s="499"/>
      <c r="J99" s="499"/>
      <c r="K99" s="499"/>
      <c r="L99" s="499"/>
      <c r="M99" s="499"/>
      <c r="N99" s="499"/>
      <c r="O99" s="499"/>
      <c r="P99" s="499"/>
      <c r="Q99" s="499"/>
      <c r="R99" s="499"/>
      <c r="S99" s="499"/>
      <c r="T99" s="499"/>
      <c r="Z99" s="329" t="s">
        <v>39</v>
      </c>
      <c r="AA99" s="329">
        <f>AA50+1</f>
        <v>4</v>
      </c>
    </row>
    <row r="100" spans="1:44" s="336" customFormat="1">
      <c r="A100" s="502" t="s">
        <v>37</v>
      </c>
      <c r="B100" s="490"/>
      <c r="C100" s="490"/>
      <c r="D100" s="490"/>
      <c r="E100" s="490"/>
      <c r="F100" s="490"/>
      <c r="G100" s="491"/>
      <c r="H100" s="467" t="s">
        <v>1932</v>
      </c>
      <c r="I100" s="430"/>
      <c r="J100" s="430"/>
      <c r="K100" s="430"/>
      <c r="L100" s="430"/>
      <c r="M100" s="430"/>
      <c r="N100" s="430"/>
      <c r="O100" s="430"/>
      <c r="P100" s="430"/>
      <c r="Q100" s="430"/>
      <c r="R100" s="430"/>
      <c r="S100" s="430"/>
      <c r="T100" s="430"/>
      <c r="U100" s="430"/>
      <c r="V100" s="430"/>
      <c r="W100" s="430"/>
      <c r="X100" s="468"/>
      <c r="Y100" s="331" t="s">
        <v>46</v>
      </c>
      <c r="Z100" s="435"/>
      <c r="AA100" s="437"/>
    </row>
    <row r="101" spans="1:44" s="336" customFormat="1">
      <c r="A101" s="520"/>
      <c r="B101" s="496"/>
      <c r="C101" s="496"/>
      <c r="D101" s="496"/>
      <c r="E101" s="496"/>
      <c r="F101" s="496"/>
      <c r="G101" s="497"/>
      <c r="H101" s="469" t="s">
        <v>1933</v>
      </c>
      <c r="I101" s="470"/>
      <c r="J101" s="470"/>
      <c r="K101" s="470"/>
      <c r="L101" s="470"/>
      <c r="M101" s="470"/>
      <c r="N101" s="470"/>
      <c r="O101" s="470"/>
      <c r="P101" s="470"/>
      <c r="Q101" s="470"/>
      <c r="R101" s="470"/>
      <c r="S101" s="470"/>
      <c r="T101" s="470"/>
      <c r="U101" s="470"/>
      <c r="V101" s="470"/>
      <c r="W101" s="470"/>
      <c r="X101" s="471"/>
      <c r="Y101" s="25" t="s">
        <v>40</v>
      </c>
      <c r="Z101" s="500" t="s">
        <v>1940</v>
      </c>
      <c r="AA101" s="501"/>
    </row>
    <row r="102" spans="1:44" s="336" customFormat="1">
      <c r="A102" s="521" t="s">
        <v>38</v>
      </c>
      <c r="B102" s="522"/>
      <c r="C102" s="522"/>
      <c r="D102" s="522"/>
      <c r="E102" s="522"/>
      <c r="F102" s="522"/>
      <c r="G102" s="523"/>
      <c r="H102" s="472" t="s">
        <v>1936</v>
      </c>
      <c r="I102" s="473"/>
      <c r="J102" s="473"/>
      <c r="K102" s="473"/>
      <c r="L102" s="473"/>
      <c r="M102" s="473"/>
      <c r="N102" s="473"/>
      <c r="O102" s="473"/>
      <c r="P102" s="473"/>
      <c r="Q102" s="473"/>
      <c r="R102" s="473"/>
      <c r="S102" s="473"/>
      <c r="T102" s="473"/>
      <c r="U102" s="473"/>
      <c r="V102" s="473"/>
      <c r="W102" s="473"/>
      <c r="X102" s="474"/>
      <c r="Y102" s="26" t="s">
        <v>47</v>
      </c>
      <c r="Z102" s="465"/>
      <c r="AA102" s="466"/>
    </row>
    <row r="103" spans="1:44" s="336" customFormat="1" ht="15.75" thickBot="1">
      <c r="A103" s="418"/>
      <c r="B103" s="407"/>
      <c r="C103" s="407"/>
      <c r="D103" s="407"/>
      <c r="E103" s="407"/>
      <c r="F103" s="407"/>
      <c r="G103" s="415"/>
      <c r="H103" s="479" t="s">
        <v>1937</v>
      </c>
      <c r="I103" s="480"/>
      <c r="J103" s="480"/>
      <c r="K103" s="480"/>
      <c r="L103" s="480"/>
      <c r="M103" s="480"/>
      <c r="N103" s="480"/>
      <c r="O103" s="480"/>
      <c r="P103" s="480"/>
      <c r="Q103" s="480"/>
      <c r="R103" s="480"/>
      <c r="S103" s="480"/>
      <c r="T103" s="480"/>
      <c r="U103" s="480"/>
      <c r="V103" s="480"/>
      <c r="W103" s="480"/>
      <c r="X103" s="481"/>
      <c r="Y103" s="97" t="s">
        <v>40</v>
      </c>
      <c r="Z103" s="463" t="s">
        <v>1941</v>
      </c>
      <c r="AA103" s="464"/>
    </row>
    <row r="104" spans="1:44" s="336" customFormat="1">
      <c r="A104" s="483" t="s">
        <v>40</v>
      </c>
      <c r="B104" s="486" t="s">
        <v>41</v>
      </c>
      <c r="C104" s="489" t="s">
        <v>40</v>
      </c>
      <c r="D104" s="490"/>
      <c r="E104" s="490"/>
      <c r="F104" s="490"/>
      <c r="G104" s="491"/>
      <c r="H104" s="467"/>
      <c r="I104" s="430"/>
      <c r="J104" s="430"/>
      <c r="K104" s="430"/>
      <c r="L104" s="430"/>
      <c r="M104" s="430"/>
      <c r="N104" s="430"/>
      <c r="O104" s="430"/>
      <c r="P104" s="430"/>
      <c r="Q104" s="430"/>
      <c r="R104" s="430"/>
      <c r="S104" s="468"/>
      <c r="T104" s="503" t="s">
        <v>48</v>
      </c>
      <c r="U104" s="506" t="s">
        <v>49</v>
      </c>
      <c r="V104" s="509" t="s">
        <v>50</v>
      </c>
      <c r="W104" s="512" t="s">
        <v>51</v>
      </c>
      <c r="X104" s="514" t="s">
        <v>53</v>
      </c>
      <c r="Y104" s="515"/>
      <c r="Z104" s="475" t="s">
        <v>43</v>
      </c>
      <c r="AA104" s="476"/>
    </row>
    <row r="105" spans="1:44" s="336" customFormat="1" ht="15.75">
      <c r="A105" s="484"/>
      <c r="B105" s="487"/>
      <c r="C105" s="492" t="s">
        <v>42</v>
      </c>
      <c r="D105" s="493"/>
      <c r="E105" s="493"/>
      <c r="F105" s="493"/>
      <c r="G105" s="494"/>
      <c r="H105" s="482" t="s">
        <v>57</v>
      </c>
      <c r="I105" s="433"/>
      <c r="J105" s="433"/>
      <c r="K105" s="433"/>
      <c r="L105" s="433"/>
      <c r="M105" s="433"/>
      <c r="N105" s="433"/>
      <c r="O105" s="433"/>
      <c r="P105" s="433"/>
      <c r="Q105" s="433"/>
      <c r="R105" s="433"/>
      <c r="S105" s="518"/>
      <c r="T105" s="504"/>
      <c r="U105" s="507"/>
      <c r="V105" s="510"/>
      <c r="W105" s="513"/>
      <c r="X105" s="516" t="s">
        <v>54</v>
      </c>
      <c r="Y105" s="517"/>
      <c r="Z105" s="477"/>
      <c r="AA105" s="478"/>
      <c r="AB105" s="462" t="s">
        <v>52</v>
      </c>
      <c r="AC105" s="420"/>
      <c r="AD105" s="420"/>
      <c r="AE105" s="420"/>
      <c r="AF105" s="420"/>
      <c r="AG105" s="420"/>
      <c r="AH105" s="420"/>
      <c r="AI105" s="420"/>
      <c r="AJ105" s="420"/>
      <c r="AK105" s="420"/>
      <c r="AQ105" s="420" t="s">
        <v>182</v>
      </c>
      <c r="AR105" s="420"/>
    </row>
    <row r="106" spans="1:44" s="336" customFormat="1">
      <c r="A106" s="485"/>
      <c r="B106" s="488"/>
      <c r="C106" s="495" t="s">
        <v>41</v>
      </c>
      <c r="D106" s="496"/>
      <c r="E106" s="496"/>
      <c r="F106" s="496"/>
      <c r="G106" s="497"/>
      <c r="H106" s="438"/>
      <c r="I106" s="439"/>
      <c r="J106" s="439"/>
      <c r="K106" s="439"/>
      <c r="L106" s="439"/>
      <c r="M106" s="439"/>
      <c r="N106" s="439"/>
      <c r="O106" s="439"/>
      <c r="P106" s="439"/>
      <c r="Q106" s="439"/>
      <c r="R106" s="439"/>
      <c r="S106" s="519"/>
      <c r="T106" s="505"/>
      <c r="U106" s="508"/>
      <c r="V106" s="511"/>
      <c r="W106" s="27" t="s">
        <v>52</v>
      </c>
      <c r="X106" s="27" t="s">
        <v>55</v>
      </c>
      <c r="Y106" s="28" t="s">
        <v>56</v>
      </c>
      <c r="Z106" s="27" t="s">
        <v>44</v>
      </c>
      <c r="AA106" s="29" t="s">
        <v>45</v>
      </c>
      <c r="AB106" s="482" t="s">
        <v>80</v>
      </c>
      <c r="AC106" s="433"/>
      <c r="AD106" s="420" t="s">
        <v>125</v>
      </c>
      <c r="AE106" s="420"/>
      <c r="AF106" s="420" t="s">
        <v>126</v>
      </c>
      <c r="AG106" s="420"/>
      <c r="AH106" s="420" t="s">
        <v>127</v>
      </c>
      <c r="AI106" s="420"/>
      <c r="AJ106" s="420" t="s">
        <v>128</v>
      </c>
      <c r="AK106" s="420"/>
      <c r="AL106" s="420" t="s">
        <v>124</v>
      </c>
      <c r="AM106" s="420"/>
      <c r="AN106" s="420"/>
      <c r="AO106" s="420"/>
      <c r="AQ106" s="329" t="s">
        <v>180</v>
      </c>
      <c r="AR106" s="329" t="s">
        <v>28</v>
      </c>
    </row>
    <row r="107" spans="1:44" s="336" customFormat="1">
      <c r="C107" s="104"/>
      <c r="D107" s="104"/>
      <c r="E107" s="104"/>
      <c r="F107" s="104"/>
      <c r="G107" s="104"/>
      <c r="H107" s="525" t="s">
        <v>183</v>
      </c>
      <c r="I107" s="525"/>
      <c r="J107" s="525"/>
      <c r="K107" s="525"/>
      <c r="L107" s="525"/>
      <c r="M107" s="525"/>
      <c r="N107" s="525"/>
      <c r="O107" s="525"/>
      <c r="P107" s="525"/>
      <c r="Q107" s="525"/>
      <c r="R107" s="525"/>
      <c r="S107" s="525"/>
      <c r="T107" s="450">
        <f>AA50</f>
        <v>3</v>
      </c>
      <c r="U107" s="450"/>
      <c r="X107" s="340">
        <f>X97</f>
        <v>0</v>
      </c>
      <c r="Y107" s="340">
        <f>Y97</f>
        <v>0</v>
      </c>
      <c r="AA107" s="336">
        <f>AA97</f>
        <v>64.886520000000004</v>
      </c>
    </row>
    <row r="108" spans="1:44" s="241" customFormat="1">
      <c r="H108" s="239"/>
      <c r="I108" s="239"/>
      <c r="J108" s="239"/>
      <c r="K108" s="239"/>
      <c r="L108" s="239"/>
      <c r="M108" s="239"/>
      <c r="N108" s="239"/>
      <c r="O108" s="239"/>
      <c r="P108" s="239"/>
      <c r="Q108" s="239"/>
      <c r="R108" s="239"/>
      <c r="S108" s="239"/>
      <c r="X108" s="69"/>
      <c r="Y108" s="69"/>
    </row>
    <row r="109" spans="1:44" s="336" customFormat="1">
      <c r="A109" s="433">
        <v>26</v>
      </c>
      <c r="B109" s="433"/>
      <c r="C109" s="433" t="s">
        <v>715</v>
      </c>
      <c r="D109" s="433"/>
      <c r="E109" s="433"/>
      <c r="F109" s="433"/>
      <c r="G109" s="433"/>
      <c r="H109" s="460" t="str">
        <f>IF(C109="","",VLOOKUP(C109,HILTI!$A$1:$D$13,2,FALSE))</f>
        <v>Kotevní šroub</v>
      </c>
      <c r="I109" s="460"/>
      <c r="J109" s="460"/>
      <c r="K109" s="460"/>
      <c r="L109" s="460"/>
      <c r="M109" s="460"/>
      <c r="N109" s="460"/>
      <c r="O109" s="460"/>
      <c r="P109" s="460"/>
      <c r="Q109" s="460"/>
      <c r="R109" s="460"/>
      <c r="S109" s="460"/>
      <c r="T109" s="330"/>
      <c r="U109" s="330"/>
      <c r="V109" s="42"/>
      <c r="W109" s="225"/>
      <c r="X109" s="69"/>
      <c r="Y109" s="69"/>
      <c r="AC109" s="328"/>
      <c r="AD109" s="70"/>
      <c r="AE109" s="328"/>
      <c r="AF109" s="70"/>
      <c r="AG109" s="328"/>
      <c r="AH109" s="70"/>
      <c r="AI109" s="328"/>
      <c r="AJ109" s="70"/>
      <c r="AK109" s="328"/>
      <c r="AM109" s="68"/>
      <c r="AN109" s="70"/>
      <c r="AO109" s="328"/>
      <c r="AR109" s="328"/>
    </row>
    <row r="110" spans="1:44" s="336" customFormat="1">
      <c r="A110" s="330"/>
      <c r="B110" s="330"/>
      <c r="C110" s="433" t="s">
        <v>720</v>
      </c>
      <c r="D110" s="433"/>
      <c r="E110" s="433"/>
      <c r="F110" s="433"/>
      <c r="G110" s="433"/>
      <c r="H110" s="460" t="s">
        <v>1960</v>
      </c>
      <c r="I110" s="460"/>
      <c r="J110" s="460"/>
      <c r="K110" s="460"/>
      <c r="L110" s="460"/>
      <c r="M110" s="460"/>
      <c r="N110" s="460"/>
      <c r="O110" s="460"/>
      <c r="P110" s="460"/>
      <c r="Q110" s="460"/>
      <c r="R110" s="460"/>
      <c r="S110" s="460"/>
      <c r="T110" s="433" t="str">
        <f>IF(C110="","",VLOOKUP(C110,HILTI!$A$1:$D$13,3,FALSE))</f>
        <v>ks</v>
      </c>
      <c r="U110" s="433"/>
      <c r="V110" s="42">
        <v>40</v>
      </c>
      <c r="W110" s="42">
        <v>0</v>
      </c>
      <c r="X110" s="341">
        <f>V110*W110</f>
        <v>0</v>
      </c>
      <c r="Y110" s="69"/>
      <c r="AC110" s="328"/>
      <c r="AD110" s="70"/>
      <c r="AE110" s="328"/>
      <c r="AF110" s="70"/>
      <c r="AG110" s="328"/>
      <c r="AH110" s="70"/>
      <c r="AI110" s="328"/>
      <c r="AJ110" s="70"/>
      <c r="AK110" s="328"/>
      <c r="AM110" s="68"/>
      <c r="AN110" s="70"/>
      <c r="AO110" s="328"/>
      <c r="AR110" s="328"/>
    </row>
    <row r="111" spans="1:44" s="336" customFormat="1">
      <c r="H111" s="330"/>
      <c r="I111" s="330"/>
      <c r="J111" s="330"/>
      <c r="K111" s="330"/>
      <c r="L111" s="330"/>
      <c r="M111" s="330"/>
      <c r="N111" s="330"/>
      <c r="O111" s="330"/>
      <c r="P111" s="330"/>
      <c r="Q111" s="330"/>
      <c r="R111" s="330"/>
      <c r="S111" s="330"/>
      <c r="X111" s="69"/>
      <c r="Y111" s="69"/>
    </row>
    <row r="112" spans="1:44" s="336" customFormat="1">
      <c r="A112" s="433">
        <v>27</v>
      </c>
      <c r="B112" s="433"/>
      <c r="C112" s="433" t="s">
        <v>683</v>
      </c>
      <c r="D112" s="433"/>
      <c r="E112" s="433"/>
      <c r="F112" s="433"/>
      <c r="G112" s="433"/>
      <c r="H112" s="460" t="str">
        <f>IF(C112="","",VLOOKUP(C112,HILTI!$A$1:$D$13,2,FALSE))</f>
        <v>Lepící hmota</v>
      </c>
      <c r="I112" s="460"/>
      <c r="J112" s="460"/>
      <c r="K112" s="460"/>
      <c r="L112" s="460"/>
      <c r="M112" s="460"/>
      <c r="N112" s="460"/>
      <c r="O112" s="460"/>
      <c r="P112" s="460"/>
      <c r="Q112" s="460"/>
      <c r="R112" s="460"/>
      <c r="S112" s="460"/>
      <c r="T112" s="433" t="str">
        <f>IF(C112="","",VLOOKUP(C112,HILTI!$A$1:$D$13,3,FALSE))</f>
        <v>ks</v>
      </c>
      <c r="U112" s="433"/>
      <c r="V112" s="49">
        <v>17</v>
      </c>
      <c r="W112" s="42">
        <v>0</v>
      </c>
      <c r="X112" s="341">
        <f>V112*W112</f>
        <v>0</v>
      </c>
      <c r="Y112" s="69"/>
      <c r="AC112" s="328"/>
      <c r="AD112" s="70"/>
      <c r="AE112" s="328"/>
      <c r="AF112" s="70"/>
      <c r="AG112" s="328"/>
      <c r="AH112" s="70"/>
      <c r="AI112" s="328"/>
      <c r="AJ112" s="70"/>
      <c r="AK112" s="328"/>
      <c r="AM112" s="68"/>
      <c r="AN112" s="70"/>
      <c r="AO112" s="328"/>
      <c r="AR112" s="328"/>
    </row>
    <row r="113" spans="1:44" s="336" customFormat="1">
      <c r="A113" s="334"/>
      <c r="B113" s="334"/>
      <c r="C113" s="433" t="s">
        <v>684</v>
      </c>
      <c r="D113" s="433"/>
      <c r="E113" s="433"/>
      <c r="F113" s="433"/>
      <c r="G113" s="433"/>
      <c r="H113" s="460" t="str">
        <f>IF(C113="","",VLOOKUP(C113,HILTI!$A$1:$D$13,2,FALSE))</f>
        <v>Hilti HIT-HY 200</v>
      </c>
      <c r="I113" s="460"/>
      <c r="J113" s="460"/>
      <c r="K113" s="460"/>
      <c r="L113" s="460"/>
      <c r="M113" s="460"/>
      <c r="N113" s="460"/>
      <c r="O113" s="460"/>
      <c r="P113" s="460"/>
      <c r="Q113" s="460"/>
      <c r="R113" s="460"/>
      <c r="S113" s="460"/>
      <c r="T113" s="214"/>
      <c r="U113" s="214"/>
      <c r="V113" s="42"/>
      <c r="W113" s="225"/>
      <c r="X113" s="69"/>
      <c r="Y113" s="69"/>
      <c r="AC113" s="328"/>
      <c r="AD113" s="70"/>
      <c r="AE113" s="328"/>
      <c r="AF113" s="70"/>
      <c r="AG113" s="328"/>
      <c r="AH113" s="70"/>
      <c r="AI113" s="328"/>
      <c r="AJ113" s="70"/>
      <c r="AK113" s="328"/>
      <c r="AM113" s="68"/>
      <c r="AN113" s="70"/>
      <c r="AO113" s="328"/>
      <c r="AR113" s="328"/>
    </row>
    <row r="114" spans="1:44" s="336" customFormat="1">
      <c r="A114" s="334"/>
      <c r="B114" s="334"/>
      <c r="C114" s="433" t="s">
        <v>685</v>
      </c>
      <c r="D114" s="433"/>
      <c r="E114" s="433"/>
      <c r="F114" s="433"/>
      <c r="G114" s="433"/>
      <c r="H114" s="460" t="str">
        <f>IF(C114="","",VLOOKUP(C114,HILTI!$A$1:$D$13,2,FALSE))</f>
        <v>balení 330 ml</v>
      </c>
      <c r="I114" s="460"/>
      <c r="J114" s="460"/>
      <c r="K114" s="460"/>
      <c r="L114" s="460"/>
      <c r="M114" s="460"/>
      <c r="N114" s="460"/>
      <c r="O114" s="460"/>
      <c r="P114" s="460"/>
      <c r="Q114" s="460"/>
      <c r="R114" s="460"/>
      <c r="S114" s="460"/>
      <c r="T114" s="330"/>
      <c r="U114" s="330"/>
      <c r="V114" s="42"/>
      <c r="W114" s="225"/>
      <c r="X114" s="69"/>
      <c r="Y114" s="69"/>
      <c r="AC114" s="328"/>
      <c r="AD114" s="70"/>
      <c r="AE114" s="328"/>
      <c r="AF114" s="70"/>
      <c r="AG114" s="328"/>
      <c r="AH114" s="70"/>
      <c r="AI114" s="328"/>
      <c r="AJ114" s="70"/>
      <c r="AK114" s="328"/>
      <c r="AM114" s="68"/>
      <c r="AN114" s="70"/>
      <c r="AO114" s="328"/>
      <c r="AR114" s="328"/>
    </row>
    <row r="115" spans="1:44" s="336" customFormat="1">
      <c r="H115" s="330"/>
      <c r="I115" s="330"/>
      <c r="J115" s="330"/>
      <c r="K115" s="330"/>
      <c r="L115" s="330"/>
      <c r="M115" s="330"/>
      <c r="N115" s="330"/>
      <c r="O115" s="330"/>
      <c r="P115" s="330"/>
      <c r="Q115" s="330"/>
      <c r="R115" s="330"/>
      <c r="S115" s="330"/>
      <c r="X115" s="69"/>
      <c r="Y115" s="69"/>
    </row>
    <row r="116" spans="1:44" s="336" customFormat="1">
      <c r="A116" s="433">
        <v>28</v>
      </c>
      <c r="B116" s="433"/>
      <c r="C116" s="433" t="s">
        <v>686</v>
      </c>
      <c r="D116" s="433"/>
      <c r="E116" s="433"/>
      <c r="F116" s="433"/>
      <c r="G116" s="433"/>
      <c r="H116" s="460" t="s">
        <v>687</v>
      </c>
      <c r="I116" s="460"/>
      <c r="J116" s="460"/>
      <c r="K116" s="460"/>
      <c r="L116" s="460"/>
      <c r="M116" s="460"/>
      <c r="N116" s="460"/>
      <c r="O116" s="460"/>
      <c r="P116" s="460"/>
      <c r="Q116" s="460"/>
      <c r="R116" s="460"/>
      <c r="S116" s="460"/>
      <c r="T116" s="433" t="str">
        <f>IF(C116="","",VLOOKUP(C116,HILTI!$A$1:$D$14,3,FALSE))</f>
        <v>ks</v>
      </c>
      <c r="U116" s="433"/>
      <c r="V116" s="42">
        <f>V110</f>
        <v>40</v>
      </c>
      <c r="W116" s="42">
        <v>0</v>
      </c>
      <c r="X116" s="69"/>
      <c r="Y116" s="69">
        <f>V116*W116</f>
        <v>0</v>
      </c>
      <c r="AC116" s="328"/>
      <c r="AD116" s="70"/>
      <c r="AE116" s="328"/>
      <c r="AF116" s="70"/>
      <c r="AG116" s="328"/>
      <c r="AH116" s="70"/>
      <c r="AI116" s="328"/>
      <c r="AJ116" s="70"/>
      <c r="AK116" s="328"/>
      <c r="AM116" s="68"/>
      <c r="AN116" s="70"/>
      <c r="AO116" s="328"/>
      <c r="AR116" s="328"/>
    </row>
    <row r="117" spans="1:44" s="336" customFormat="1">
      <c r="H117" s="330"/>
      <c r="I117" s="330"/>
      <c r="J117" s="330"/>
      <c r="K117" s="330"/>
      <c r="L117" s="330"/>
      <c r="M117" s="330"/>
      <c r="N117" s="330"/>
      <c r="O117" s="330"/>
      <c r="P117" s="330"/>
      <c r="Q117" s="330"/>
      <c r="R117" s="330"/>
      <c r="S117" s="330"/>
      <c r="X117" s="69"/>
      <c r="Y117" s="69"/>
    </row>
    <row r="118" spans="1:44" s="336" customFormat="1">
      <c r="A118" s="420">
        <v>29</v>
      </c>
      <c r="B118" s="420"/>
      <c r="C118" s="526" t="s">
        <v>615</v>
      </c>
      <c r="D118" s="527"/>
      <c r="E118" s="527"/>
      <c r="F118" s="527"/>
      <c r="G118" s="527"/>
      <c r="H118" s="452" t="s">
        <v>1948</v>
      </c>
      <c r="I118" s="452"/>
      <c r="J118" s="452"/>
      <c r="K118" s="452"/>
      <c r="L118" s="452"/>
      <c r="M118" s="452"/>
      <c r="N118" s="452"/>
      <c r="O118" s="452"/>
      <c r="P118" s="452"/>
      <c r="Q118" s="452"/>
      <c r="R118" s="452"/>
      <c r="S118" s="452"/>
      <c r="T118" s="420" t="str">
        <f>IF(C118="","",VLOOKUP(C118,ÚRS!$A$5:$D$1478,3,FALSE))</f>
        <v>kg</v>
      </c>
      <c r="U118" s="420"/>
      <c r="V118" s="220">
        <f>AA92*1000</f>
        <v>23598</v>
      </c>
      <c r="W118" s="338">
        <v>0</v>
      </c>
      <c r="X118" s="69"/>
      <c r="Y118" s="69">
        <f>V118*W118</f>
        <v>0</v>
      </c>
      <c r="AC118" s="328"/>
      <c r="AD118" s="70"/>
      <c r="AE118" s="328"/>
      <c r="AF118" s="70"/>
      <c r="AG118" s="328"/>
      <c r="AH118" s="70"/>
      <c r="AI118" s="328"/>
      <c r="AJ118" s="70"/>
      <c r="AK118" s="328"/>
      <c r="AM118" s="68"/>
      <c r="AN118" s="70"/>
      <c r="AO118" s="328"/>
      <c r="AR118" s="328"/>
    </row>
    <row r="119" spans="1:44" s="336" customFormat="1">
      <c r="H119" s="330"/>
      <c r="I119" s="330"/>
      <c r="J119" s="330"/>
      <c r="K119" s="330"/>
      <c r="L119" s="330"/>
      <c r="M119" s="330"/>
      <c r="N119" s="330"/>
      <c r="O119" s="330"/>
      <c r="P119" s="330"/>
      <c r="Q119" s="330"/>
      <c r="R119" s="330"/>
      <c r="S119" s="330"/>
      <c r="X119" s="69"/>
      <c r="Y119" s="69"/>
    </row>
    <row r="120" spans="1:44" s="336" customFormat="1">
      <c r="A120" s="420">
        <v>30</v>
      </c>
      <c r="B120" s="420"/>
      <c r="C120" s="420"/>
      <c r="D120" s="420"/>
      <c r="E120" s="420"/>
      <c r="F120" s="420"/>
      <c r="G120" s="420"/>
      <c r="H120" s="452" t="s">
        <v>1950</v>
      </c>
      <c r="I120" s="452"/>
      <c r="J120" s="452"/>
      <c r="K120" s="452"/>
      <c r="L120" s="452"/>
      <c r="M120" s="452"/>
      <c r="N120" s="452"/>
      <c r="O120" s="452"/>
      <c r="P120" s="452"/>
      <c r="Q120" s="452"/>
      <c r="R120" s="452"/>
      <c r="S120" s="452"/>
      <c r="T120" s="329"/>
      <c r="U120" s="329"/>
      <c r="W120" s="69"/>
      <c r="X120" s="69"/>
      <c r="Y120" s="69"/>
      <c r="AC120" s="328"/>
      <c r="AD120" s="70"/>
      <c r="AE120" s="328"/>
      <c r="AF120" s="70"/>
      <c r="AG120" s="328"/>
      <c r="AH120" s="70"/>
      <c r="AI120" s="328"/>
      <c r="AJ120" s="70"/>
      <c r="AK120" s="328"/>
      <c r="AM120" s="68"/>
      <c r="AN120" s="70"/>
      <c r="AO120" s="328"/>
      <c r="AR120" s="328"/>
    </row>
    <row r="121" spans="1:44" s="336" customFormat="1">
      <c r="A121" s="335"/>
      <c r="B121" s="335"/>
      <c r="C121" s="162"/>
      <c r="D121" s="162"/>
      <c r="E121" s="162"/>
      <c r="F121" s="162"/>
      <c r="G121" s="162"/>
      <c r="H121" s="530" t="s">
        <v>1951</v>
      </c>
      <c r="I121" s="530"/>
      <c r="J121" s="530"/>
      <c r="K121" s="530"/>
      <c r="L121" s="530"/>
      <c r="M121" s="530"/>
      <c r="N121" s="530"/>
      <c r="O121" s="530"/>
      <c r="P121" s="530"/>
      <c r="Q121" s="530"/>
      <c r="R121" s="530"/>
      <c r="S121" s="530"/>
      <c r="T121" s="439" t="s">
        <v>1949</v>
      </c>
      <c r="U121" s="439"/>
      <c r="V121" s="335">
        <v>44.5</v>
      </c>
      <c r="W121" s="73">
        <v>0</v>
      </c>
      <c r="X121" s="73">
        <f>V121*W121</f>
        <v>0</v>
      </c>
      <c r="Y121" s="73"/>
      <c r="Z121" s="335"/>
      <c r="AA121" s="335"/>
      <c r="AC121" s="328"/>
      <c r="AD121" s="70"/>
      <c r="AE121" s="328"/>
      <c r="AF121" s="70"/>
      <c r="AG121" s="328"/>
      <c r="AH121" s="70"/>
      <c r="AI121" s="328"/>
      <c r="AJ121" s="70"/>
      <c r="AK121" s="328"/>
      <c r="AM121" s="68"/>
      <c r="AN121" s="70"/>
      <c r="AO121" s="328"/>
      <c r="AR121" s="328"/>
    </row>
    <row r="122" spans="1:44" s="336" customFormat="1">
      <c r="H122" s="330"/>
      <c r="I122" s="330"/>
      <c r="J122" s="330"/>
      <c r="K122" s="330"/>
      <c r="L122" s="330"/>
      <c r="M122" s="330"/>
      <c r="N122" s="330"/>
      <c r="O122" s="330"/>
      <c r="P122" s="330"/>
      <c r="Q122" s="330"/>
      <c r="R122" s="330"/>
      <c r="S122" s="330"/>
      <c r="X122" s="69"/>
      <c r="Y122" s="69"/>
    </row>
    <row r="123" spans="1:44" s="336" customFormat="1">
      <c r="A123" s="420">
        <v>31</v>
      </c>
      <c r="B123" s="420"/>
      <c r="C123" s="433"/>
      <c r="D123" s="433"/>
      <c r="E123" s="433"/>
      <c r="F123" s="433"/>
      <c r="G123" s="433"/>
      <c r="H123" s="498" t="s">
        <v>1964</v>
      </c>
      <c r="I123" s="498"/>
      <c r="J123" s="498"/>
      <c r="K123" s="498"/>
      <c r="L123" s="498"/>
      <c r="M123" s="498"/>
      <c r="N123" s="498"/>
      <c r="O123" s="498"/>
      <c r="P123" s="498"/>
      <c r="Q123" s="498"/>
      <c r="R123" s="498"/>
      <c r="S123" s="498"/>
      <c r="T123" s="1"/>
      <c r="U123" s="1"/>
      <c r="W123" s="69"/>
      <c r="X123" s="69"/>
      <c r="Y123" s="69"/>
      <c r="AC123" s="327"/>
      <c r="AE123" s="327"/>
      <c r="AG123" s="327"/>
      <c r="AI123" s="327"/>
      <c r="AK123" s="327"/>
      <c r="AM123" s="33"/>
      <c r="AO123" s="84"/>
      <c r="AR123" s="103"/>
    </row>
    <row r="124" spans="1:44" s="336" customFormat="1">
      <c r="H124" s="452" t="s">
        <v>1966</v>
      </c>
      <c r="I124" s="452"/>
      <c r="J124" s="452"/>
      <c r="K124" s="452"/>
      <c r="L124" s="452"/>
      <c r="M124" s="452"/>
      <c r="N124" s="452"/>
      <c r="O124" s="452"/>
      <c r="P124" s="452"/>
      <c r="Q124" s="452"/>
      <c r="R124" s="452"/>
      <c r="S124" s="452"/>
      <c r="T124" s="420" t="s">
        <v>79</v>
      </c>
      <c r="U124" s="420"/>
      <c r="V124" s="336">
        <v>1</v>
      </c>
      <c r="W124" s="340">
        <f>AM124</f>
        <v>0</v>
      </c>
      <c r="X124" s="340">
        <f>V124*W124</f>
        <v>0</v>
      </c>
      <c r="Y124" s="69"/>
      <c r="Z124" s="336">
        <f>AB124/1000</f>
        <v>8.4185480000000013</v>
      </c>
      <c r="AA124" s="336">
        <f>V124*Z124</f>
        <v>8.4185480000000013</v>
      </c>
      <c r="AB124" s="336">
        <v>8418.5480000000007</v>
      </c>
      <c r="AC124" s="328"/>
      <c r="AD124" s="70"/>
      <c r="AE124" s="328"/>
      <c r="AF124" s="70"/>
      <c r="AG124" s="328"/>
      <c r="AH124" s="70"/>
      <c r="AI124" s="328"/>
      <c r="AJ124" s="70"/>
      <c r="AK124" s="328"/>
      <c r="AM124" s="68"/>
      <c r="AN124" s="70"/>
      <c r="AO124" s="328"/>
      <c r="AR124" s="328"/>
    </row>
    <row r="125" spans="1:44" s="336" customFormat="1">
      <c r="H125" s="330"/>
      <c r="I125" s="330"/>
      <c r="J125" s="330"/>
      <c r="K125" s="330"/>
      <c r="L125" s="330"/>
      <c r="M125" s="330"/>
      <c r="N125" s="330"/>
      <c r="O125" s="330"/>
      <c r="P125" s="330"/>
      <c r="Q125" s="330"/>
      <c r="R125" s="330"/>
      <c r="S125" s="330"/>
      <c r="X125" s="69"/>
      <c r="Y125" s="69"/>
    </row>
    <row r="126" spans="1:44" s="336" customFormat="1">
      <c r="A126" s="433">
        <v>32</v>
      </c>
      <c r="B126" s="433"/>
      <c r="C126" s="433" t="s">
        <v>715</v>
      </c>
      <c r="D126" s="433"/>
      <c r="E126" s="433"/>
      <c r="F126" s="433"/>
      <c r="G126" s="433"/>
      <c r="H126" s="460" t="str">
        <f>IF(C126="","",VLOOKUP(C126,HILTI!$A$1:$D$13,2,FALSE))</f>
        <v>Kotevní šroub</v>
      </c>
      <c r="I126" s="460"/>
      <c r="J126" s="460"/>
      <c r="K126" s="460"/>
      <c r="L126" s="460"/>
      <c r="M126" s="460"/>
      <c r="N126" s="460"/>
      <c r="O126" s="460"/>
      <c r="P126" s="460"/>
      <c r="Q126" s="460"/>
      <c r="R126" s="460"/>
      <c r="S126" s="460"/>
      <c r="T126" s="330"/>
      <c r="U126" s="330"/>
      <c r="V126" s="42"/>
      <c r="W126" s="225"/>
      <c r="X126" s="69"/>
      <c r="Y126" s="69"/>
      <c r="AC126" s="328"/>
      <c r="AD126" s="70"/>
      <c r="AE126" s="328"/>
      <c r="AF126" s="70"/>
      <c r="AG126" s="328"/>
      <c r="AH126" s="70"/>
      <c r="AI126" s="328"/>
      <c r="AJ126" s="70"/>
      <c r="AK126" s="328"/>
      <c r="AM126" s="68"/>
      <c r="AN126" s="70"/>
      <c r="AO126" s="328"/>
      <c r="AR126" s="328"/>
    </row>
    <row r="127" spans="1:44" s="336" customFormat="1">
      <c r="A127" s="433"/>
      <c r="B127" s="433"/>
      <c r="C127" s="433" t="s">
        <v>679</v>
      </c>
      <c r="D127" s="433"/>
      <c r="E127" s="433"/>
      <c r="F127" s="433"/>
      <c r="G127" s="433"/>
      <c r="H127" s="460" t="str">
        <f>IF(C127="","",VLOOKUP(C127,HILTI!$A$1:$D$13,2,FALSE))</f>
        <v>Hilti HAS-U M12x160</v>
      </c>
      <c r="I127" s="460"/>
      <c r="J127" s="460"/>
      <c r="K127" s="460"/>
      <c r="L127" s="460"/>
      <c r="M127" s="460"/>
      <c r="N127" s="460"/>
      <c r="O127" s="460"/>
      <c r="P127" s="460"/>
      <c r="Q127" s="460"/>
      <c r="R127" s="460"/>
      <c r="S127" s="460"/>
      <c r="T127" s="433" t="str">
        <f>IF(C127="","",VLOOKUP(C127,HILTI!$A$1:$D$13,3,FALSE))</f>
        <v>ks</v>
      </c>
      <c r="U127" s="433"/>
      <c r="V127" s="42">
        <v>218</v>
      </c>
      <c r="W127" s="42">
        <v>0</v>
      </c>
      <c r="X127" s="1">
        <f>V127*W127</f>
        <v>0</v>
      </c>
      <c r="Y127" s="69"/>
      <c r="AC127" s="328"/>
      <c r="AD127" s="70"/>
      <c r="AE127" s="328"/>
      <c r="AF127" s="70"/>
      <c r="AG127" s="328"/>
      <c r="AH127" s="70"/>
      <c r="AI127" s="328"/>
      <c r="AJ127" s="70"/>
      <c r="AK127" s="328"/>
      <c r="AM127" s="68"/>
      <c r="AN127" s="70"/>
      <c r="AO127" s="328"/>
      <c r="AR127" s="328"/>
    </row>
    <row r="128" spans="1:44" s="336" customFormat="1">
      <c r="H128" s="330"/>
      <c r="I128" s="330"/>
      <c r="J128" s="330"/>
      <c r="K128" s="330"/>
      <c r="L128" s="330"/>
      <c r="M128" s="330"/>
      <c r="N128" s="330"/>
      <c r="O128" s="330"/>
      <c r="P128" s="330"/>
      <c r="Q128" s="330"/>
      <c r="R128" s="330"/>
      <c r="S128" s="330"/>
      <c r="X128" s="69"/>
      <c r="Y128" s="69"/>
    </row>
    <row r="129" spans="1:44" s="336" customFormat="1">
      <c r="A129" s="433">
        <v>33</v>
      </c>
      <c r="B129" s="433"/>
      <c r="C129" s="433" t="s">
        <v>683</v>
      </c>
      <c r="D129" s="433"/>
      <c r="E129" s="433"/>
      <c r="F129" s="433"/>
      <c r="G129" s="433"/>
      <c r="H129" s="460" t="str">
        <f>IF(C129="","",VLOOKUP(C129,HILTI!$A$1:$D$13,2,FALSE))</f>
        <v>Lepící hmota</v>
      </c>
      <c r="I129" s="460"/>
      <c r="J129" s="460"/>
      <c r="K129" s="460"/>
      <c r="L129" s="460"/>
      <c r="M129" s="460"/>
      <c r="N129" s="460"/>
      <c r="O129" s="460"/>
      <c r="P129" s="460"/>
      <c r="Q129" s="460"/>
      <c r="R129" s="460"/>
      <c r="S129" s="460"/>
      <c r="T129" s="433" t="str">
        <f>IF(C129="","",VLOOKUP(C129,HILTI!$A$1:$D$13,3,FALSE))</f>
        <v>ks</v>
      </c>
      <c r="U129" s="433"/>
      <c r="V129" s="49">
        <v>8</v>
      </c>
      <c r="W129" s="42">
        <v>0</v>
      </c>
      <c r="X129" s="341">
        <f>V129*W129</f>
        <v>0</v>
      </c>
      <c r="Y129" s="69"/>
      <c r="AC129" s="328"/>
      <c r="AD129" s="70"/>
      <c r="AE129" s="328"/>
      <c r="AF129" s="70"/>
      <c r="AG129" s="328"/>
      <c r="AH129" s="70"/>
      <c r="AI129" s="328"/>
      <c r="AJ129" s="70"/>
      <c r="AK129" s="328"/>
      <c r="AM129" s="68"/>
      <c r="AN129" s="70"/>
      <c r="AO129" s="328"/>
      <c r="AR129" s="328"/>
    </row>
    <row r="130" spans="1:44" s="336" customFormat="1">
      <c r="A130" s="334"/>
      <c r="B130" s="334"/>
      <c r="C130" s="433" t="s">
        <v>684</v>
      </c>
      <c r="D130" s="433"/>
      <c r="E130" s="433"/>
      <c r="F130" s="433"/>
      <c r="G130" s="433"/>
      <c r="H130" s="460" t="str">
        <f>IF(C130="","",VLOOKUP(C130,HILTI!$A$1:$D$13,2,FALSE))</f>
        <v>Hilti HIT-HY 200</v>
      </c>
      <c r="I130" s="460"/>
      <c r="J130" s="460"/>
      <c r="K130" s="460"/>
      <c r="L130" s="460"/>
      <c r="M130" s="460"/>
      <c r="N130" s="460"/>
      <c r="O130" s="460"/>
      <c r="P130" s="460"/>
      <c r="Q130" s="460"/>
      <c r="R130" s="460"/>
      <c r="S130" s="460"/>
      <c r="T130" s="214"/>
      <c r="U130" s="214"/>
      <c r="V130" s="42"/>
      <c r="W130" s="225"/>
      <c r="X130" s="69"/>
      <c r="Y130" s="69"/>
      <c r="AC130" s="328"/>
      <c r="AD130" s="70"/>
      <c r="AE130" s="328"/>
      <c r="AF130" s="70"/>
      <c r="AG130" s="328"/>
      <c r="AH130" s="70"/>
      <c r="AI130" s="328"/>
      <c r="AJ130" s="70"/>
      <c r="AK130" s="328"/>
      <c r="AM130" s="68"/>
      <c r="AN130" s="70"/>
      <c r="AO130" s="328"/>
      <c r="AR130" s="328"/>
    </row>
    <row r="131" spans="1:44" s="336" customFormat="1">
      <c r="A131" s="334"/>
      <c r="B131" s="334"/>
      <c r="C131" s="433" t="s">
        <v>685</v>
      </c>
      <c r="D131" s="433"/>
      <c r="E131" s="433"/>
      <c r="F131" s="433"/>
      <c r="G131" s="433"/>
      <c r="H131" s="460" t="str">
        <f>IF(C131="","",VLOOKUP(C131,HILTI!$A$1:$D$13,2,FALSE))</f>
        <v>balení 330 ml</v>
      </c>
      <c r="I131" s="460"/>
      <c r="J131" s="460"/>
      <c r="K131" s="460"/>
      <c r="L131" s="460"/>
      <c r="M131" s="460"/>
      <c r="N131" s="460"/>
      <c r="O131" s="460"/>
      <c r="P131" s="460"/>
      <c r="Q131" s="460"/>
      <c r="R131" s="460"/>
      <c r="S131" s="460"/>
      <c r="T131" s="330"/>
      <c r="U131" s="330"/>
      <c r="V131" s="42"/>
      <c r="W131" s="225"/>
      <c r="X131" s="69"/>
      <c r="Y131" s="69"/>
      <c r="AC131" s="328"/>
      <c r="AD131" s="70"/>
      <c r="AE131" s="328"/>
      <c r="AF131" s="70"/>
      <c r="AG131" s="328"/>
      <c r="AH131" s="70"/>
      <c r="AI131" s="328"/>
      <c r="AJ131" s="70"/>
      <c r="AK131" s="328"/>
      <c r="AM131" s="68"/>
      <c r="AN131" s="70"/>
      <c r="AO131" s="328"/>
      <c r="AR131" s="328"/>
    </row>
    <row r="132" spans="1:44" s="336" customFormat="1">
      <c r="H132" s="330"/>
      <c r="I132" s="330"/>
      <c r="J132" s="330"/>
      <c r="K132" s="330"/>
      <c r="L132" s="330"/>
      <c r="M132" s="330"/>
      <c r="N132" s="330"/>
      <c r="O132" s="330"/>
      <c r="P132" s="330"/>
      <c r="Q132" s="330"/>
      <c r="R132" s="330"/>
      <c r="S132" s="330"/>
      <c r="X132" s="69"/>
      <c r="Y132" s="69"/>
    </row>
    <row r="133" spans="1:44" s="336" customFormat="1">
      <c r="A133" s="433">
        <v>34</v>
      </c>
      <c r="B133" s="433"/>
      <c r="C133" s="433" t="s">
        <v>686</v>
      </c>
      <c r="D133" s="433"/>
      <c r="E133" s="433"/>
      <c r="F133" s="433"/>
      <c r="G133" s="433"/>
      <c r="H133" s="460" t="s">
        <v>687</v>
      </c>
      <c r="I133" s="460"/>
      <c r="J133" s="460"/>
      <c r="K133" s="460"/>
      <c r="L133" s="460"/>
      <c r="M133" s="460"/>
      <c r="N133" s="460"/>
      <c r="O133" s="460"/>
      <c r="P133" s="460"/>
      <c r="Q133" s="460"/>
      <c r="R133" s="460"/>
      <c r="S133" s="460"/>
      <c r="T133" s="433" t="str">
        <f>IF(C133="","",VLOOKUP(C133,HILTI!$A$1:$D$14,3,FALSE))</f>
        <v>ks</v>
      </c>
      <c r="U133" s="433"/>
      <c r="V133" s="42">
        <f>V127</f>
        <v>218</v>
      </c>
      <c r="W133" s="42">
        <v>0</v>
      </c>
      <c r="X133" s="69"/>
      <c r="Y133" s="69">
        <f>V133*W133</f>
        <v>0</v>
      </c>
      <c r="AC133" s="328"/>
      <c r="AD133" s="70"/>
      <c r="AE133" s="328"/>
      <c r="AF133" s="70"/>
      <c r="AG133" s="328"/>
      <c r="AH133" s="70"/>
      <c r="AI133" s="328"/>
      <c r="AJ133" s="70"/>
      <c r="AK133" s="328"/>
      <c r="AM133" s="68"/>
      <c r="AN133" s="70"/>
      <c r="AO133" s="328"/>
      <c r="AR133" s="328"/>
    </row>
    <row r="134" spans="1:44" s="336" customFormat="1">
      <c r="H134" s="330"/>
      <c r="I134" s="330"/>
      <c r="J134" s="330"/>
      <c r="K134" s="330"/>
      <c r="L134" s="330"/>
      <c r="M134" s="330"/>
      <c r="N134" s="330"/>
      <c r="O134" s="330"/>
      <c r="P134" s="330"/>
      <c r="Q134" s="330"/>
      <c r="R134" s="330"/>
      <c r="S134" s="330"/>
      <c r="X134" s="69"/>
      <c r="Y134" s="69"/>
    </row>
    <row r="135" spans="1:44" s="336" customFormat="1">
      <c r="A135" s="439">
        <v>35</v>
      </c>
      <c r="B135" s="439"/>
      <c r="C135" s="531" t="s">
        <v>615</v>
      </c>
      <c r="D135" s="532"/>
      <c r="E135" s="532"/>
      <c r="F135" s="532"/>
      <c r="G135" s="532"/>
      <c r="H135" s="530" t="s">
        <v>1965</v>
      </c>
      <c r="I135" s="530"/>
      <c r="J135" s="530"/>
      <c r="K135" s="530"/>
      <c r="L135" s="530"/>
      <c r="M135" s="530"/>
      <c r="N135" s="530"/>
      <c r="O135" s="530"/>
      <c r="P135" s="530"/>
      <c r="Q135" s="530"/>
      <c r="R135" s="530"/>
      <c r="S135" s="530"/>
      <c r="T135" s="439" t="str">
        <f>IF(C135="","",VLOOKUP(C135,ÚRS!$A$5:$D$1478,3,FALSE))</f>
        <v>kg</v>
      </c>
      <c r="U135" s="439"/>
      <c r="V135" s="227">
        <f>AA124*1000</f>
        <v>8418.5480000000007</v>
      </c>
      <c r="W135" s="339">
        <v>0</v>
      </c>
      <c r="X135" s="73"/>
      <c r="Y135" s="73">
        <f>V135*W135</f>
        <v>0</v>
      </c>
      <c r="Z135" s="345"/>
      <c r="AA135" s="345"/>
      <c r="AC135" s="328"/>
      <c r="AD135" s="70"/>
      <c r="AE135" s="328"/>
      <c r="AF135" s="70"/>
      <c r="AG135" s="328"/>
      <c r="AH135" s="70"/>
      <c r="AI135" s="328"/>
      <c r="AJ135" s="70"/>
      <c r="AK135" s="328"/>
      <c r="AM135" s="68"/>
      <c r="AN135" s="70"/>
      <c r="AO135" s="328"/>
      <c r="AR135" s="328"/>
    </row>
    <row r="136" spans="1:44" s="336" customFormat="1">
      <c r="H136" s="330"/>
      <c r="I136" s="330"/>
      <c r="J136" s="330"/>
      <c r="K136" s="330"/>
      <c r="L136" s="330"/>
      <c r="M136" s="330"/>
      <c r="N136" s="330"/>
      <c r="O136" s="330"/>
      <c r="P136" s="330"/>
      <c r="Q136" s="330"/>
      <c r="R136" s="330"/>
      <c r="S136" s="330"/>
      <c r="X136" s="69"/>
      <c r="Y136" s="69"/>
    </row>
    <row r="137" spans="1:44" s="336" customFormat="1">
      <c r="A137" s="420">
        <v>36</v>
      </c>
      <c r="B137" s="420"/>
      <c r="C137" s="433"/>
      <c r="D137" s="433"/>
      <c r="E137" s="433"/>
      <c r="F137" s="433"/>
      <c r="G137" s="433"/>
      <c r="H137" s="498" t="s">
        <v>1967</v>
      </c>
      <c r="I137" s="498"/>
      <c r="J137" s="498"/>
      <c r="K137" s="498"/>
      <c r="L137" s="498"/>
      <c r="M137" s="498"/>
      <c r="N137" s="498"/>
      <c r="O137" s="498"/>
      <c r="P137" s="498"/>
      <c r="Q137" s="498"/>
      <c r="R137" s="498"/>
      <c r="S137" s="498"/>
      <c r="T137" s="1"/>
      <c r="U137" s="1"/>
      <c r="V137" s="346"/>
      <c r="X137" s="69"/>
      <c r="Y137" s="69"/>
    </row>
    <row r="138" spans="1:44" s="336" customFormat="1">
      <c r="A138" s="346"/>
      <c r="B138" s="346"/>
      <c r="C138" s="346"/>
      <c r="D138" s="346"/>
      <c r="E138" s="346"/>
      <c r="F138" s="346"/>
      <c r="G138" s="346"/>
      <c r="H138" s="533" t="s">
        <v>1969</v>
      </c>
      <c r="I138" s="498"/>
      <c r="J138" s="498"/>
      <c r="K138" s="498"/>
      <c r="L138" s="498"/>
      <c r="M138" s="498"/>
      <c r="N138" s="498"/>
      <c r="O138" s="498"/>
      <c r="P138" s="498"/>
      <c r="Q138" s="498"/>
      <c r="R138" s="498"/>
      <c r="S138" s="498"/>
      <c r="T138" s="1"/>
      <c r="U138" s="1"/>
      <c r="V138" s="346"/>
      <c r="X138" s="69"/>
      <c r="Y138" s="69"/>
    </row>
    <row r="139" spans="1:44" s="336" customFormat="1">
      <c r="H139" s="452" t="s">
        <v>1968</v>
      </c>
      <c r="I139" s="452"/>
      <c r="J139" s="452"/>
      <c r="K139" s="452"/>
      <c r="L139" s="452"/>
      <c r="M139" s="452"/>
      <c r="N139" s="452"/>
      <c r="O139" s="452"/>
      <c r="P139" s="452"/>
      <c r="Q139" s="452"/>
      <c r="R139" s="452"/>
      <c r="S139" s="452"/>
      <c r="T139" s="1"/>
      <c r="U139" s="1"/>
      <c r="V139" s="346"/>
      <c r="X139" s="69"/>
      <c r="Y139" s="69"/>
    </row>
    <row r="140" spans="1:44" s="336" customFormat="1">
      <c r="H140" s="452" t="s">
        <v>1945</v>
      </c>
      <c r="I140" s="452"/>
      <c r="J140" s="452"/>
      <c r="K140" s="452"/>
      <c r="L140" s="452"/>
      <c r="M140" s="452"/>
      <c r="N140" s="452"/>
      <c r="O140" s="452"/>
      <c r="P140" s="452"/>
      <c r="Q140" s="452"/>
      <c r="R140" s="452"/>
      <c r="S140" s="452"/>
      <c r="T140" s="1"/>
      <c r="U140" s="1"/>
      <c r="V140" s="343"/>
      <c r="W140" s="220"/>
      <c r="X140" s="69"/>
      <c r="Y140" s="69"/>
      <c r="Z140" s="346"/>
      <c r="AA140" s="346"/>
      <c r="AB140" s="346"/>
    </row>
    <row r="141" spans="1:44" s="336" customFormat="1">
      <c r="H141" s="452" t="s">
        <v>1970</v>
      </c>
      <c r="I141" s="452"/>
      <c r="J141" s="452"/>
      <c r="K141" s="452"/>
      <c r="L141" s="452"/>
      <c r="M141" s="452"/>
      <c r="N141" s="452"/>
      <c r="O141" s="452"/>
      <c r="P141" s="452"/>
      <c r="Q141" s="452"/>
      <c r="R141" s="452"/>
      <c r="S141" s="452"/>
      <c r="T141" s="420" t="s">
        <v>132</v>
      </c>
      <c r="U141" s="420"/>
      <c r="V141" s="346">
        <v>3544.5</v>
      </c>
      <c r="W141" s="69">
        <v>0</v>
      </c>
      <c r="X141" s="340">
        <f>V141*W141</f>
        <v>0</v>
      </c>
      <c r="Y141" s="69"/>
      <c r="Z141" s="346">
        <f>AB141/1000</f>
        <v>1.753E-2</v>
      </c>
      <c r="AA141" s="346">
        <f>V141*Z141</f>
        <v>62.135085000000004</v>
      </c>
      <c r="AB141" s="346">
        <v>17.53</v>
      </c>
    </row>
    <row r="142" spans="1:44" s="336" customFormat="1">
      <c r="H142" s="330"/>
      <c r="I142" s="330"/>
      <c r="J142" s="330"/>
      <c r="K142" s="330"/>
      <c r="L142" s="330"/>
      <c r="M142" s="330"/>
      <c r="N142" s="330"/>
      <c r="O142" s="330"/>
      <c r="P142" s="330"/>
      <c r="Q142" s="330"/>
      <c r="R142" s="330"/>
      <c r="S142" s="330"/>
      <c r="X142" s="69"/>
      <c r="Y142" s="69"/>
    </row>
    <row r="143" spans="1:44" s="346" customFormat="1">
      <c r="A143" s="439">
        <v>37</v>
      </c>
      <c r="B143" s="439"/>
      <c r="C143" s="531" t="s">
        <v>313</v>
      </c>
      <c r="D143" s="532"/>
      <c r="E143" s="532"/>
      <c r="F143" s="532"/>
      <c r="G143" s="532"/>
      <c r="H143" s="530" t="s">
        <v>1965</v>
      </c>
      <c r="I143" s="530"/>
      <c r="J143" s="530"/>
      <c r="K143" s="530"/>
      <c r="L143" s="530"/>
      <c r="M143" s="530"/>
      <c r="N143" s="530"/>
      <c r="O143" s="530"/>
      <c r="P143" s="530"/>
      <c r="Q143" s="530"/>
      <c r="R143" s="530"/>
      <c r="S143" s="530"/>
      <c r="T143" s="439" t="str">
        <f>IF(C143="","",VLOOKUP(C143,ÚRS!$A$5:$D$1478,3,FALSE))</f>
        <v>m2</v>
      </c>
      <c r="U143" s="439"/>
      <c r="V143" s="227">
        <f>V141</f>
        <v>3544.5</v>
      </c>
      <c r="W143" s="227">
        <v>0</v>
      </c>
      <c r="X143" s="73"/>
      <c r="Y143" s="347">
        <f>V143*W143</f>
        <v>0</v>
      </c>
      <c r="Z143" s="345"/>
      <c r="AA143" s="345"/>
      <c r="AC143" s="344"/>
      <c r="AD143" s="70"/>
      <c r="AE143" s="344"/>
      <c r="AF143" s="70"/>
      <c r="AG143" s="344"/>
      <c r="AH143" s="70"/>
      <c r="AI143" s="344"/>
      <c r="AJ143" s="70"/>
      <c r="AK143" s="344"/>
      <c r="AM143" s="68"/>
      <c r="AN143" s="70"/>
      <c r="AO143" s="344"/>
      <c r="AR143" s="344"/>
    </row>
    <row r="144" spans="1:44" s="336" customFormat="1">
      <c r="H144" s="330"/>
      <c r="I144" s="330"/>
      <c r="J144" s="330"/>
      <c r="K144" s="330"/>
      <c r="L144" s="330"/>
      <c r="M144" s="330"/>
      <c r="N144" s="330"/>
      <c r="O144" s="330"/>
      <c r="P144" s="330"/>
      <c r="Q144" s="330"/>
      <c r="R144" s="330"/>
      <c r="S144" s="330"/>
      <c r="X144" s="69"/>
      <c r="Y144" s="69"/>
    </row>
    <row r="145" spans="1:44" s="336" customFormat="1">
      <c r="A145" s="334"/>
      <c r="B145" s="334"/>
      <c r="C145" s="334"/>
      <c r="D145" s="334"/>
      <c r="E145" s="334"/>
      <c r="F145" s="334"/>
      <c r="G145" s="334"/>
      <c r="H145" s="335"/>
      <c r="I145" s="335"/>
      <c r="J145" s="335"/>
      <c r="K145" s="335"/>
      <c r="L145" s="335"/>
      <c r="M145" s="335"/>
      <c r="N145" s="335"/>
      <c r="O145" s="335"/>
      <c r="P145" s="335"/>
      <c r="Q145" s="335"/>
      <c r="R145" s="335"/>
      <c r="S145" s="335"/>
      <c r="T145" s="335"/>
      <c r="U145" s="335"/>
      <c r="V145" s="335"/>
      <c r="W145" s="73"/>
      <c r="X145" s="73"/>
      <c r="Y145" s="73"/>
      <c r="Z145" s="335"/>
      <c r="AA145" s="335"/>
      <c r="AC145" s="328"/>
      <c r="AD145" s="70"/>
      <c r="AE145" s="328"/>
      <c r="AF145" s="70"/>
      <c r="AG145" s="328"/>
      <c r="AH145" s="70"/>
      <c r="AI145" s="328"/>
      <c r="AJ145" s="70"/>
      <c r="AK145" s="328"/>
      <c r="AM145" s="68"/>
      <c r="AN145" s="70"/>
      <c r="AR145" s="328"/>
    </row>
    <row r="146" spans="1:44" s="336" customFormat="1">
      <c r="H146" s="450" t="s">
        <v>181</v>
      </c>
      <c r="I146" s="450"/>
      <c r="J146" s="450"/>
      <c r="K146" s="450"/>
      <c r="L146" s="450"/>
      <c r="M146" s="450"/>
      <c r="N146" s="450"/>
      <c r="O146" s="450"/>
      <c r="P146" s="450"/>
      <c r="W146" s="69"/>
      <c r="X146" s="340">
        <f>SUM(X107:X145)</f>
        <v>0</v>
      </c>
      <c r="Y146" s="340">
        <f>SUM(Y107:Y145)</f>
        <v>0</v>
      </c>
      <c r="AA146" s="336">
        <f>SUM(AA107:AA145)</f>
        <v>135.44015300000001</v>
      </c>
      <c r="AC146" s="328"/>
      <c r="AD146" s="70"/>
      <c r="AE146" s="328"/>
      <c r="AF146" s="70"/>
      <c r="AG146" s="328"/>
      <c r="AH146" s="70"/>
      <c r="AI146" s="328"/>
      <c r="AJ146" s="70"/>
      <c r="AK146" s="328"/>
      <c r="AM146" s="68"/>
      <c r="AN146" s="70"/>
      <c r="AR146" s="328"/>
    </row>
    <row r="147" spans="1:44" s="336" customFormat="1">
      <c r="W147" s="69"/>
      <c r="X147" s="69"/>
      <c r="Y147" s="69"/>
    </row>
    <row r="148" spans="1:44" s="336" customFormat="1" ht="15.75" thickBot="1">
      <c r="A148" s="499" t="s">
        <v>36</v>
      </c>
      <c r="B148" s="499"/>
      <c r="C148" s="499"/>
      <c r="D148" s="499"/>
      <c r="E148" s="499"/>
      <c r="F148" s="499"/>
      <c r="G148" s="499"/>
      <c r="H148" s="499"/>
      <c r="I148" s="499"/>
      <c r="J148" s="499"/>
      <c r="K148" s="499"/>
      <c r="L148" s="499"/>
      <c r="M148" s="499"/>
      <c r="N148" s="499"/>
      <c r="O148" s="499"/>
      <c r="P148" s="499"/>
      <c r="Q148" s="499"/>
      <c r="R148" s="499"/>
      <c r="S148" s="499"/>
      <c r="T148" s="499"/>
      <c r="Z148" s="329" t="s">
        <v>39</v>
      </c>
      <c r="AA148" s="329">
        <f>AA99+1</f>
        <v>5</v>
      </c>
    </row>
    <row r="149" spans="1:44" s="336" customFormat="1">
      <c r="A149" s="502" t="s">
        <v>37</v>
      </c>
      <c r="B149" s="490"/>
      <c r="C149" s="490"/>
      <c r="D149" s="490"/>
      <c r="E149" s="490"/>
      <c r="F149" s="490"/>
      <c r="G149" s="491"/>
      <c r="H149" s="467" t="s">
        <v>1932</v>
      </c>
      <c r="I149" s="430"/>
      <c r="J149" s="430"/>
      <c r="K149" s="430"/>
      <c r="L149" s="430"/>
      <c r="M149" s="430"/>
      <c r="N149" s="430"/>
      <c r="O149" s="430"/>
      <c r="P149" s="430"/>
      <c r="Q149" s="430"/>
      <c r="R149" s="430"/>
      <c r="S149" s="430"/>
      <c r="T149" s="430"/>
      <c r="U149" s="430"/>
      <c r="V149" s="430"/>
      <c r="W149" s="430"/>
      <c r="X149" s="468"/>
      <c r="Y149" s="331" t="s">
        <v>46</v>
      </c>
      <c r="Z149" s="435"/>
      <c r="AA149" s="437"/>
    </row>
    <row r="150" spans="1:44" s="336" customFormat="1">
      <c r="A150" s="520"/>
      <c r="B150" s="496"/>
      <c r="C150" s="496"/>
      <c r="D150" s="496"/>
      <c r="E150" s="496"/>
      <c r="F150" s="496"/>
      <c r="G150" s="497"/>
      <c r="H150" s="469" t="s">
        <v>1933</v>
      </c>
      <c r="I150" s="470"/>
      <c r="J150" s="470"/>
      <c r="K150" s="470"/>
      <c r="L150" s="470"/>
      <c r="M150" s="470"/>
      <c r="N150" s="470"/>
      <c r="O150" s="470"/>
      <c r="P150" s="470"/>
      <c r="Q150" s="470"/>
      <c r="R150" s="470"/>
      <c r="S150" s="470"/>
      <c r="T150" s="470"/>
      <c r="U150" s="470"/>
      <c r="V150" s="470"/>
      <c r="W150" s="470"/>
      <c r="X150" s="471"/>
      <c r="Y150" s="25" t="s">
        <v>40</v>
      </c>
      <c r="Z150" s="500" t="s">
        <v>1940</v>
      </c>
      <c r="AA150" s="501"/>
    </row>
    <row r="151" spans="1:44" s="336" customFormat="1">
      <c r="A151" s="521" t="s">
        <v>38</v>
      </c>
      <c r="B151" s="522"/>
      <c r="C151" s="522"/>
      <c r="D151" s="522"/>
      <c r="E151" s="522"/>
      <c r="F151" s="522"/>
      <c r="G151" s="523"/>
      <c r="H151" s="472" t="s">
        <v>1936</v>
      </c>
      <c r="I151" s="473"/>
      <c r="J151" s="473"/>
      <c r="K151" s="473"/>
      <c r="L151" s="473"/>
      <c r="M151" s="473"/>
      <c r="N151" s="473"/>
      <c r="O151" s="473"/>
      <c r="P151" s="473"/>
      <c r="Q151" s="473"/>
      <c r="R151" s="473"/>
      <c r="S151" s="473"/>
      <c r="T151" s="473"/>
      <c r="U151" s="473"/>
      <c r="V151" s="473"/>
      <c r="W151" s="473"/>
      <c r="X151" s="474"/>
      <c r="Y151" s="26" t="s">
        <v>47</v>
      </c>
      <c r="Z151" s="465"/>
      <c r="AA151" s="466"/>
    </row>
    <row r="152" spans="1:44" s="336" customFormat="1" ht="15.75" thickBot="1">
      <c r="A152" s="418"/>
      <c r="B152" s="407"/>
      <c r="C152" s="407"/>
      <c r="D152" s="407"/>
      <c r="E152" s="407"/>
      <c r="F152" s="407"/>
      <c r="G152" s="415"/>
      <c r="H152" s="479" t="s">
        <v>1937</v>
      </c>
      <c r="I152" s="480"/>
      <c r="J152" s="480"/>
      <c r="K152" s="480"/>
      <c r="L152" s="480"/>
      <c r="M152" s="480"/>
      <c r="N152" s="480"/>
      <c r="O152" s="480"/>
      <c r="P152" s="480"/>
      <c r="Q152" s="480"/>
      <c r="R152" s="480"/>
      <c r="S152" s="480"/>
      <c r="T152" s="480"/>
      <c r="U152" s="480"/>
      <c r="V152" s="480"/>
      <c r="W152" s="480"/>
      <c r="X152" s="481"/>
      <c r="Y152" s="97" t="s">
        <v>40</v>
      </c>
      <c r="Z152" s="463" t="s">
        <v>1941</v>
      </c>
      <c r="AA152" s="464"/>
    </row>
    <row r="153" spans="1:44" s="336" customFormat="1">
      <c r="A153" s="483" t="s">
        <v>40</v>
      </c>
      <c r="B153" s="486" t="s">
        <v>41</v>
      </c>
      <c r="C153" s="489" t="s">
        <v>40</v>
      </c>
      <c r="D153" s="490"/>
      <c r="E153" s="490"/>
      <c r="F153" s="490"/>
      <c r="G153" s="491"/>
      <c r="H153" s="467"/>
      <c r="I153" s="430"/>
      <c r="J153" s="430"/>
      <c r="K153" s="430"/>
      <c r="L153" s="430"/>
      <c r="M153" s="430"/>
      <c r="N153" s="430"/>
      <c r="O153" s="430"/>
      <c r="P153" s="430"/>
      <c r="Q153" s="430"/>
      <c r="R153" s="430"/>
      <c r="S153" s="468"/>
      <c r="T153" s="503" t="s">
        <v>48</v>
      </c>
      <c r="U153" s="506" t="s">
        <v>49</v>
      </c>
      <c r="V153" s="509" t="s">
        <v>50</v>
      </c>
      <c r="W153" s="512" t="s">
        <v>51</v>
      </c>
      <c r="X153" s="514" t="s">
        <v>53</v>
      </c>
      <c r="Y153" s="515"/>
      <c r="Z153" s="475" t="s">
        <v>43</v>
      </c>
      <c r="AA153" s="476"/>
    </row>
    <row r="154" spans="1:44" s="336" customFormat="1" ht="15.75">
      <c r="A154" s="484"/>
      <c r="B154" s="487"/>
      <c r="C154" s="492" t="s">
        <v>42</v>
      </c>
      <c r="D154" s="493"/>
      <c r="E154" s="493"/>
      <c r="F154" s="493"/>
      <c r="G154" s="494"/>
      <c r="H154" s="482" t="s">
        <v>57</v>
      </c>
      <c r="I154" s="433"/>
      <c r="J154" s="433"/>
      <c r="K154" s="433"/>
      <c r="L154" s="433"/>
      <c r="M154" s="433"/>
      <c r="N154" s="433"/>
      <c r="O154" s="433"/>
      <c r="P154" s="433"/>
      <c r="Q154" s="433"/>
      <c r="R154" s="433"/>
      <c r="S154" s="518"/>
      <c r="T154" s="504"/>
      <c r="U154" s="507"/>
      <c r="V154" s="510"/>
      <c r="W154" s="513"/>
      <c r="X154" s="516" t="s">
        <v>54</v>
      </c>
      <c r="Y154" s="517"/>
      <c r="Z154" s="477"/>
      <c r="AA154" s="478"/>
      <c r="AB154" s="462" t="s">
        <v>52</v>
      </c>
      <c r="AC154" s="420"/>
      <c r="AD154" s="420"/>
      <c r="AE154" s="420"/>
      <c r="AF154" s="420"/>
      <c r="AG154" s="420"/>
      <c r="AH154" s="420"/>
      <c r="AI154" s="420"/>
      <c r="AJ154" s="420"/>
      <c r="AK154" s="420"/>
      <c r="AQ154" s="420" t="s">
        <v>182</v>
      </c>
      <c r="AR154" s="420"/>
    </row>
    <row r="155" spans="1:44" s="336" customFormat="1">
      <c r="A155" s="485"/>
      <c r="B155" s="488"/>
      <c r="C155" s="495" t="s">
        <v>41</v>
      </c>
      <c r="D155" s="496"/>
      <c r="E155" s="496"/>
      <c r="F155" s="496"/>
      <c r="G155" s="497"/>
      <c r="H155" s="438"/>
      <c r="I155" s="439"/>
      <c r="J155" s="439"/>
      <c r="K155" s="439"/>
      <c r="L155" s="439"/>
      <c r="M155" s="439"/>
      <c r="N155" s="439"/>
      <c r="O155" s="439"/>
      <c r="P155" s="439"/>
      <c r="Q155" s="439"/>
      <c r="R155" s="439"/>
      <c r="S155" s="519"/>
      <c r="T155" s="505"/>
      <c r="U155" s="508"/>
      <c r="V155" s="511"/>
      <c r="W155" s="27" t="s">
        <v>52</v>
      </c>
      <c r="X155" s="27" t="s">
        <v>55</v>
      </c>
      <c r="Y155" s="28" t="s">
        <v>56</v>
      </c>
      <c r="Z155" s="27" t="s">
        <v>44</v>
      </c>
      <c r="AA155" s="29" t="s">
        <v>45</v>
      </c>
      <c r="AB155" s="482" t="s">
        <v>80</v>
      </c>
      <c r="AC155" s="433"/>
      <c r="AD155" s="420" t="s">
        <v>125</v>
      </c>
      <c r="AE155" s="420"/>
      <c r="AF155" s="420" t="s">
        <v>126</v>
      </c>
      <c r="AG155" s="420"/>
      <c r="AH155" s="420" t="s">
        <v>127</v>
      </c>
      <c r="AI155" s="420"/>
      <c r="AJ155" s="420" t="s">
        <v>128</v>
      </c>
      <c r="AK155" s="420"/>
      <c r="AL155" s="420" t="s">
        <v>124</v>
      </c>
      <c r="AM155" s="420"/>
      <c r="AN155" s="420"/>
      <c r="AO155" s="420"/>
      <c r="AQ155" s="329" t="s">
        <v>180</v>
      </c>
      <c r="AR155" s="329" t="s">
        <v>28</v>
      </c>
    </row>
    <row r="156" spans="1:44" s="336" customFormat="1">
      <c r="C156" s="104"/>
      <c r="D156" s="104"/>
      <c r="E156" s="104"/>
      <c r="F156" s="104"/>
      <c r="G156" s="104"/>
      <c r="H156" s="525" t="s">
        <v>183</v>
      </c>
      <c r="I156" s="525"/>
      <c r="J156" s="525"/>
      <c r="K156" s="525"/>
      <c r="L156" s="525"/>
      <c r="M156" s="525"/>
      <c r="N156" s="525"/>
      <c r="O156" s="525"/>
      <c r="P156" s="525"/>
      <c r="Q156" s="525"/>
      <c r="R156" s="525"/>
      <c r="S156" s="525"/>
      <c r="T156" s="450">
        <f>AA99</f>
        <v>4</v>
      </c>
      <c r="U156" s="450"/>
      <c r="X156" s="340">
        <f>X146</f>
        <v>0</v>
      </c>
      <c r="Y156" s="340">
        <f>Y146</f>
        <v>0</v>
      </c>
      <c r="AA156" s="336">
        <f>AA146</f>
        <v>135.44015300000001</v>
      </c>
    </row>
    <row r="157" spans="1:44" s="241" customFormat="1">
      <c r="A157" s="240"/>
      <c r="B157" s="240"/>
      <c r="C157" s="214"/>
      <c r="D157" s="214"/>
      <c r="E157" s="214"/>
      <c r="F157" s="214"/>
      <c r="G157" s="214"/>
      <c r="H157" s="214"/>
      <c r="I157" s="214"/>
      <c r="J157" s="214"/>
      <c r="K157" s="214"/>
      <c r="L157" s="214"/>
      <c r="M157" s="214"/>
      <c r="N157" s="214"/>
      <c r="O157" s="214"/>
      <c r="P157" s="214"/>
      <c r="Q157" s="214"/>
      <c r="R157" s="214"/>
      <c r="S157" s="214"/>
      <c r="T157" s="1"/>
      <c r="U157" s="1"/>
      <c r="V157" s="42"/>
      <c r="W157" s="220"/>
      <c r="X157" s="1"/>
      <c r="Y157" s="69"/>
      <c r="AC157" s="238"/>
      <c r="AD157" s="70"/>
      <c r="AE157" s="238"/>
      <c r="AF157" s="70"/>
      <c r="AG157" s="238"/>
      <c r="AH157" s="70"/>
      <c r="AI157" s="238"/>
      <c r="AJ157" s="70"/>
      <c r="AK157" s="238"/>
      <c r="AM157" s="68"/>
      <c r="AN157" s="70"/>
      <c r="AO157" s="238"/>
      <c r="AR157" s="238"/>
    </row>
    <row r="158" spans="1:44" s="352" customFormat="1">
      <c r="A158" s="420">
        <v>38</v>
      </c>
      <c r="B158" s="420"/>
      <c r="C158" s="526" t="s">
        <v>707</v>
      </c>
      <c r="D158" s="527"/>
      <c r="E158" s="527"/>
      <c r="F158" s="527"/>
      <c r="G158" s="527"/>
      <c r="H158" s="452" t="s">
        <v>1947</v>
      </c>
      <c r="I158" s="452"/>
      <c r="J158" s="452"/>
      <c r="K158" s="452"/>
      <c r="L158" s="452"/>
      <c r="M158" s="452"/>
      <c r="N158" s="452"/>
      <c r="O158" s="452"/>
      <c r="P158" s="452"/>
      <c r="Q158" s="452"/>
      <c r="R158" s="452"/>
      <c r="S158" s="452"/>
      <c r="T158" s="420" t="str">
        <f>IF(C158="","",VLOOKUP(C158,ÚRS!$A$5:$D$1478,3,FALSE))</f>
        <v>m2</v>
      </c>
      <c r="U158" s="420"/>
      <c r="V158" s="353">
        <v>924</v>
      </c>
      <c r="W158" s="220">
        <v>0</v>
      </c>
      <c r="X158" s="69"/>
      <c r="Y158" s="69">
        <f>V158*W158</f>
        <v>0</v>
      </c>
      <c r="AC158" s="348"/>
      <c r="AD158" s="70"/>
      <c r="AE158" s="348"/>
      <c r="AF158" s="70"/>
      <c r="AG158" s="348"/>
      <c r="AH158" s="70"/>
      <c r="AI158" s="348"/>
      <c r="AJ158" s="70"/>
      <c r="AK158" s="348"/>
      <c r="AM158" s="68"/>
      <c r="AN158" s="70"/>
      <c r="AO158" s="348"/>
      <c r="AR158" s="348"/>
    </row>
    <row r="159" spans="1:44" s="352" customFormat="1">
      <c r="A159" s="350"/>
      <c r="B159" s="350"/>
      <c r="C159" s="214"/>
      <c r="D159" s="214"/>
      <c r="E159" s="214"/>
      <c r="F159" s="214"/>
      <c r="G159" s="214"/>
      <c r="H159" s="633" t="s">
        <v>1972</v>
      </c>
      <c r="I159" s="633"/>
      <c r="J159" s="633"/>
      <c r="K159" s="633"/>
      <c r="L159" s="633"/>
      <c r="M159" s="633"/>
      <c r="N159" s="633"/>
      <c r="O159" s="633"/>
      <c r="P159" s="633"/>
      <c r="Q159" s="633"/>
      <c r="R159" s="633"/>
      <c r="S159" s="633"/>
      <c r="T159" s="1"/>
      <c r="U159" s="1"/>
      <c r="V159" s="42"/>
      <c r="W159" s="220"/>
      <c r="X159" s="1"/>
      <c r="Y159" s="69"/>
      <c r="AC159" s="348"/>
      <c r="AD159" s="70"/>
      <c r="AE159" s="348"/>
      <c r="AF159" s="70"/>
      <c r="AG159" s="348"/>
      <c r="AH159" s="70"/>
      <c r="AI159" s="348"/>
      <c r="AJ159" s="70"/>
      <c r="AK159" s="348"/>
      <c r="AM159" s="68"/>
      <c r="AN159" s="70"/>
      <c r="AO159" s="348"/>
      <c r="AR159" s="348"/>
    </row>
    <row r="160" spans="1:44" s="352" customFormat="1">
      <c r="A160" s="350"/>
      <c r="B160" s="350"/>
      <c r="C160" s="214"/>
      <c r="D160" s="214"/>
      <c r="E160" s="214"/>
      <c r="F160" s="214"/>
      <c r="G160" s="214"/>
      <c r="H160" s="460" t="s">
        <v>1973</v>
      </c>
      <c r="I160" s="460"/>
      <c r="J160" s="460"/>
      <c r="K160" s="460"/>
      <c r="L160" s="460"/>
      <c r="M160" s="460"/>
      <c r="N160" s="460"/>
      <c r="O160" s="460"/>
      <c r="P160" s="460"/>
      <c r="Q160" s="460"/>
      <c r="R160" s="460"/>
      <c r="S160" s="460"/>
      <c r="T160" s="1"/>
      <c r="U160" s="1"/>
      <c r="V160" s="42"/>
      <c r="W160" s="220"/>
      <c r="X160" s="1"/>
      <c r="Y160" s="69"/>
      <c r="AC160" s="348"/>
      <c r="AD160" s="70"/>
      <c r="AE160" s="348"/>
      <c r="AF160" s="70"/>
      <c r="AG160" s="348"/>
      <c r="AH160" s="70"/>
      <c r="AI160" s="348"/>
      <c r="AJ160" s="70"/>
      <c r="AK160" s="348"/>
      <c r="AM160" s="68"/>
      <c r="AN160" s="70"/>
      <c r="AO160" s="348"/>
      <c r="AR160" s="348"/>
    </row>
    <row r="161" spans="1:44" s="352" customFormat="1">
      <c r="A161" s="350"/>
      <c r="B161" s="350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14"/>
      <c r="Q161" s="214"/>
      <c r="R161" s="214"/>
      <c r="S161" s="214"/>
      <c r="T161" s="1"/>
      <c r="U161" s="1"/>
      <c r="V161" s="42"/>
      <c r="W161" s="220"/>
      <c r="X161" s="1"/>
      <c r="Y161" s="69"/>
      <c r="AC161" s="348"/>
      <c r="AD161" s="70"/>
      <c r="AE161" s="348"/>
      <c r="AF161" s="70"/>
      <c r="AG161" s="348"/>
      <c r="AH161" s="70"/>
      <c r="AI161" s="348"/>
      <c r="AJ161" s="70"/>
      <c r="AK161" s="348"/>
      <c r="AM161" s="68"/>
      <c r="AN161" s="70"/>
      <c r="AO161" s="348"/>
      <c r="AR161" s="348"/>
    </row>
    <row r="162" spans="1:44" s="126" customFormat="1">
      <c r="A162" s="351"/>
      <c r="B162" s="351"/>
      <c r="C162" s="351"/>
      <c r="D162" s="351"/>
      <c r="E162" s="351"/>
      <c r="F162" s="351"/>
      <c r="G162" s="351"/>
      <c r="H162" s="349"/>
      <c r="I162" s="349"/>
      <c r="J162" s="349"/>
      <c r="K162" s="349"/>
      <c r="L162" s="349"/>
      <c r="M162" s="349"/>
      <c r="N162" s="349"/>
      <c r="O162" s="349"/>
      <c r="P162" s="349"/>
      <c r="Q162" s="349"/>
      <c r="R162" s="349"/>
      <c r="S162" s="349"/>
      <c r="T162" s="351"/>
      <c r="U162" s="351"/>
      <c r="V162" s="351"/>
      <c r="W162" s="351"/>
      <c r="X162" s="73"/>
      <c r="Y162" s="73"/>
      <c r="Z162" s="351"/>
      <c r="AA162" s="351"/>
    </row>
    <row r="163" spans="1:44" s="95" customFormat="1">
      <c r="H163" s="450" t="s">
        <v>181</v>
      </c>
      <c r="I163" s="450"/>
      <c r="J163" s="450"/>
      <c r="K163" s="450"/>
      <c r="L163" s="450"/>
      <c r="M163" s="450"/>
      <c r="N163" s="450"/>
      <c r="O163" s="450"/>
      <c r="P163" s="450"/>
      <c r="Q163" s="450"/>
      <c r="R163" s="450"/>
      <c r="S163" s="450"/>
      <c r="X163" s="69">
        <f>SUM(X156:X162)</f>
        <v>0</v>
      </c>
      <c r="Y163" s="69">
        <f>SUM(Y156:Y162)</f>
        <v>0</v>
      </c>
    </row>
    <row r="164" spans="1:44" s="95" customFormat="1"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X164" s="69"/>
      <c r="Y164" s="69"/>
      <c r="AC164"/>
      <c r="AD164"/>
      <c r="AE164"/>
      <c r="AF164"/>
      <c r="AG164"/>
      <c r="AH164"/>
      <c r="AI164"/>
      <c r="AJ164"/>
      <c r="AK164"/>
    </row>
    <row r="165" spans="1:44">
      <c r="C165" s="420">
        <v>998</v>
      </c>
      <c r="D165" s="420"/>
      <c r="E165" s="420"/>
      <c r="F165" s="420"/>
      <c r="G165" s="420"/>
      <c r="X165" s="69"/>
      <c r="Y165" s="69"/>
      <c r="AC165" s="412" t="s">
        <v>167</v>
      </c>
      <c r="AD165" s="413"/>
      <c r="AE165" s="413"/>
      <c r="AF165" s="98" t="s">
        <v>184</v>
      </c>
      <c r="AH165" s="412" t="s">
        <v>174</v>
      </c>
      <c r="AI165" s="413"/>
      <c r="AJ165" s="413"/>
      <c r="AK165" s="98" t="s">
        <v>184</v>
      </c>
    </row>
    <row r="166" spans="1:44">
      <c r="C166" s="420" t="s">
        <v>185</v>
      </c>
      <c r="D166" s="420"/>
      <c r="E166" s="420"/>
      <c r="F166" s="420"/>
      <c r="G166" s="420"/>
      <c r="H166" t="s">
        <v>119</v>
      </c>
      <c r="X166" s="69"/>
      <c r="Y166" s="69"/>
      <c r="AC166" s="91" t="s">
        <v>191</v>
      </c>
      <c r="AD166" s="493" t="s">
        <v>168</v>
      </c>
      <c r="AE166" s="493"/>
      <c r="AF166" s="88">
        <v>1.35</v>
      </c>
      <c r="AH166" s="91" t="s">
        <v>192</v>
      </c>
      <c r="AI166" s="493" t="s">
        <v>175</v>
      </c>
      <c r="AJ166" s="493"/>
      <c r="AK166" s="109">
        <v>1</v>
      </c>
    </row>
    <row r="167" spans="1:44">
      <c r="H167" s="452" t="s">
        <v>120</v>
      </c>
      <c r="I167" s="452"/>
      <c r="J167" s="452"/>
      <c r="K167" s="452"/>
      <c r="L167" s="452"/>
      <c r="M167" s="452"/>
      <c r="N167" s="452"/>
      <c r="O167" s="452"/>
      <c r="P167" s="452"/>
      <c r="Q167" s="452"/>
      <c r="R167" s="452"/>
      <c r="S167" s="452"/>
      <c r="T167" s="420" t="s">
        <v>184</v>
      </c>
      <c r="U167" s="420"/>
      <c r="V167">
        <v>1.81</v>
      </c>
      <c r="X167" s="69"/>
      <c r="Y167" s="69">
        <f>X163/100*V167</f>
        <v>0</v>
      </c>
      <c r="AC167" s="91" t="s">
        <v>187</v>
      </c>
      <c r="AD167" s="493" t="s">
        <v>169</v>
      </c>
      <c r="AE167" s="493"/>
      <c r="AF167" s="88">
        <v>1.79</v>
      </c>
      <c r="AH167" s="91" t="s">
        <v>186</v>
      </c>
      <c r="AI167" s="493" t="s">
        <v>176</v>
      </c>
      <c r="AJ167" s="493"/>
      <c r="AK167" s="88">
        <v>1.02</v>
      </c>
    </row>
    <row r="168" spans="1:44" s="75" customFormat="1">
      <c r="C168" s="420" t="s">
        <v>186</v>
      </c>
      <c r="D168" s="420"/>
      <c r="E168" s="420"/>
      <c r="F168" s="420"/>
      <c r="G168" s="420"/>
      <c r="H168" s="452" t="s">
        <v>134</v>
      </c>
      <c r="I168" s="452"/>
      <c r="J168" s="452"/>
      <c r="K168" s="452"/>
      <c r="L168" s="452"/>
      <c r="M168" s="452"/>
      <c r="N168" s="452"/>
      <c r="O168" s="452"/>
      <c r="P168" s="452"/>
      <c r="Q168" s="452"/>
      <c r="R168" s="452"/>
      <c r="S168" s="452"/>
      <c r="T168" s="452"/>
      <c r="U168" s="74"/>
      <c r="X168" s="69"/>
      <c r="Y168" s="69"/>
      <c r="AC168" s="91" t="s">
        <v>185</v>
      </c>
      <c r="AD168" s="493" t="s">
        <v>170</v>
      </c>
      <c r="AE168" s="493"/>
      <c r="AF168" s="88">
        <v>1.81</v>
      </c>
      <c r="AG168"/>
      <c r="AH168" s="91" t="s">
        <v>193</v>
      </c>
      <c r="AI168" s="493" t="s">
        <v>177</v>
      </c>
      <c r="AJ168" s="493"/>
      <c r="AK168" s="88">
        <v>1.04</v>
      </c>
    </row>
    <row r="169" spans="1:44" s="75" customFormat="1">
      <c r="H169" s="452" t="s">
        <v>135</v>
      </c>
      <c r="I169" s="452"/>
      <c r="J169" s="452"/>
      <c r="K169" s="452"/>
      <c r="L169" s="452"/>
      <c r="M169" s="452"/>
      <c r="N169" s="452"/>
      <c r="O169" s="452"/>
      <c r="P169" s="452"/>
      <c r="Q169" s="452"/>
      <c r="R169" s="452"/>
      <c r="S169" s="452"/>
      <c r="T169" s="420" t="s">
        <v>184</v>
      </c>
      <c r="U169" s="420"/>
      <c r="V169" s="75">
        <v>1.02</v>
      </c>
      <c r="X169" s="69"/>
      <c r="Y169" s="69">
        <f>X163/100*V169</f>
        <v>0</v>
      </c>
      <c r="AC169" s="91" t="s">
        <v>188</v>
      </c>
      <c r="AD169" s="493" t="s">
        <v>171</v>
      </c>
      <c r="AE169" s="493"/>
      <c r="AF169" s="88">
        <v>1.82</v>
      </c>
      <c r="AH169" s="91" t="s">
        <v>194</v>
      </c>
      <c r="AI169" s="528" t="s">
        <v>179</v>
      </c>
      <c r="AJ169" s="528"/>
      <c r="AK169" s="88"/>
    </row>
    <row r="170" spans="1:44" s="75" customFormat="1">
      <c r="T170" s="74"/>
      <c r="U170" s="74"/>
      <c r="X170" s="69"/>
      <c r="Y170" s="69"/>
      <c r="AC170" s="91" t="s">
        <v>189</v>
      </c>
      <c r="AD170" s="493" t="s">
        <v>172</v>
      </c>
      <c r="AE170" s="493"/>
      <c r="AF170" s="88">
        <v>1.84</v>
      </c>
      <c r="AH170" s="89"/>
      <c r="AI170" s="529" t="s">
        <v>178</v>
      </c>
      <c r="AJ170" s="529"/>
      <c r="AK170" s="108">
        <v>0.04</v>
      </c>
    </row>
    <row r="171" spans="1:44">
      <c r="X171" s="69"/>
      <c r="Y171" s="69"/>
      <c r="AC171" s="87" t="s">
        <v>190</v>
      </c>
      <c r="AD171" s="496" t="s">
        <v>173</v>
      </c>
      <c r="AE171" s="496"/>
      <c r="AF171" s="90">
        <v>1.86</v>
      </c>
      <c r="AG171" s="75"/>
      <c r="AH171" s="75"/>
      <c r="AI171" s="75"/>
      <c r="AJ171" s="75"/>
      <c r="AK171" s="75"/>
    </row>
    <row r="172" spans="1:44">
      <c r="H172" s="524" t="s">
        <v>121</v>
      </c>
      <c r="I172" s="524"/>
      <c r="J172" s="524"/>
      <c r="K172" s="524"/>
      <c r="L172" s="524"/>
      <c r="M172" s="524"/>
      <c r="N172" s="524"/>
      <c r="O172" s="524"/>
      <c r="P172" s="524"/>
      <c r="Q172" s="524"/>
      <c r="R172" s="524"/>
      <c r="S172" s="524"/>
      <c r="T172" s="524"/>
      <c r="X172" s="69"/>
      <c r="Y172" s="69"/>
    </row>
    <row r="173" spans="1:44">
      <c r="H173" s="524" t="s">
        <v>1929</v>
      </c>
      <c r="I173" s="524"/>
      <c r="J173" s="524"/>
      <c r="K173" s="524"/>
      <c r="L173" s="524"/>
      <c r="M173" s="524"/>
      <c r="N173" s="524"/>
      <c r="O173" s="524"/>
      <c r="P173" s="524"/>
      <c r="Q173" s="524"/>
      <c r="R173" s="524"/>
      <c r="S173" s="524"/>
      <c r="T173" s="524"/>
      <c r="X173" s="69"/>
      <c r="Y173" s="69"/>
    </row>
    <row r="174" spans="1:44">
      <c r="H174" s="524" t="s">
        <v>122</v>
      </c>
      <c r="I174" s="524"/>
      <c r="J174" s="524"/>
      <c r="K174" s="524"/>
      <c r="L174" s="524"/>
      <c r="M174" s="524"/>
      <c r="N174" s="524"/>
      <c r="O174" s="524"/>
      <c r="P174" s="524"/>
      <c r="Q174" s="524"/>
      <c r="R174" s="524"/>
      <c r="S174" s="524"/>
      <c r="T174" s="524"/>
      <c r="X174" s="342">
        <f>SUM(X163:X169)</f>
        <v>0</v>
      </c>
      <c r="Y174" s="342">
        <f>SUM(Y163:Y169)</f>
        <v>0</v>
      </c>
      <c r="Z174" s="72"/>
    </row>
    <row r="176" spans="1:44" s="210" customFormat="1"/>
    <row r="177" spans="1:44" s="210" customFormat="1">
      <c r="A177" s="420"/>
      <c r="B177" s="420"/>
      <c r="C177" s="526" t="s">
        <v>772</v>
      </c>
      <c r="D177" s="527"/>
      <c r="E177" s="527"/>
      <c r="F177" s="527"/>
      <c r="G177" s="527"/>
      <c r="H177" s="420"/>
      <c r="I177" s="420"/>
      <c r="J177" s="420"/>
      <c r="K177" s="420"/>
      <c r="L177" s="420"/>
      <c r="M177" s="420"/>
      <c r="N177" s="420"/>
      <c r="O177" s="420"/>
      <c r="P177" s="420"/>
      <c r="Q177" s="420"/>
      <c r="R177" s="420"/>
      <c r="S177" s="420"/>
      <c r="T177" s="420" t="str">
        <f>IF(C177="","",VLOOKUP(C177,ÚRS!$A$5:$D$1478,3,FALSE))</f>
        <v>m2</v>
      </c>
      <c r="U177" s="420"/>
      <c r="V177" s="231">
        <v>0</v>
      </c>
      <c r="W177" s="220">
        <f>IF(C177="","",VLOOKUP(C177,ÚRS!$A$5:$D$1478,4,FALSE))</f>
        <v>344</v>
      </c>
      <c r="X177" s="69"/>
      <c r="Y177" s="69">
        <f>V177*W177</f>
        <v>0</v>
      </c>
      <c r="AC177" s="203"/>
      <c r="AD177" s="70"/>
      <c r="AE177" s="203"/>
      <c r="AF177" s="70"/>
      <c r="AG177" s="203"/>
      <c r="AH177" s="70"/>
      <c r="AI177" s="203"/>
      <c r="AJ177" s="70"/>
      <c r="AK177" s="203"/>
      <c r="AM177" s="68"/>
      <c r="AN177" s="70"/>
      <c r="AO177" s="203"/>
      <c r="AR177" s="203"/>
    </row>
    <row r="178" spans="1:44" s="210" customFormat="1">
      <c r="A178" s="206"/>
      <c r="B178" s="206"/>
      <c r="C178" s="206"/>
      <c r="D178" s="206"/>
      <c r="E178" s="206"/>
      <c r="F178" s="206"/>
      <c r="G178" s="206"/>
      <c r="H178" s="226"/>
      <c r="I178" s="226"/>
      <c r="J178" s="226"/>
      <c r="K178" s="226"/>
      <c r="L178" s="226"/>
      <c r="M178" s="226"/>
      <c r="N178" s="226"/>
      <c r="O178" s="226"/>
      <c r="P178" s="226"/>
      <c r="Q178" s="206"/>
      <c r="R178" s="206"/>
      <c r="S178" s="206"/>
      <c r="T178" s="206"/>
      <c r="U178" s="206"/>
      <c r="V178" s="228"/>
      <c r="W178" s="227"/>
      <c r="X178" s="73"/>
      <c r="Y178" s="73"/>
      <c r="Z178" s="209"/>
      <c r="AA178" s="209"/>
      <c r="AC178" s="203"/>
      <c r="AD178" s="70"/>
      <c r="AE178" s="203"/>
      <c r="AF178" s="70"/>
      <c r="AG178" s="203"/>
      <c r="AH178" s="70"/>
      <c r="AI178" s="203"/>
      <c r="AJ178" s="70"/>
      <c r="AK178" s="203"/>
      <c r="AM178" s="68"/>
      <c r="AN178" s="70"/>
      <c r="AO178" s="203"/>
      <c r="AR178" s="203"/>
    </row>
    <row r="179" spans="1:44">
      <c r="A179" s="208"/>
      <c r="B179" s="208"/>
      <c r="C179" s="208"/>
      <c r="D179" s="208"/>
      <c r="E179" s="208"/>
      <c r="F179" s="208"/>
      <c r="G179" s="208"/>
      <c r="H179" s="208"/>
      <c r="I179" s="208"/>
      <c r="J179" s="208"/>
      <c r="K179" s="208"/>
      <c r="L179" s="208"/>
      <c r="M179" s="208"/>
      <c r="N179" s="208"/>
      <c r="O179" s="208"/>
      <c r="P179" s="208"/>
      <c r="Q179" s="208"/>
      <c r="R179" s="208"/>
      <c r="S179" s="208"/>
      <c r="T179" s="208"/>
      <c r="U179" s="208"/>
      <c r="V179" s="42"/>
      <c r="W179" s="208"/>
    </row>
    <row r="180" spans="1:44" s="179" customFormat="1">
      <c r="A180" s="433"/>
      <c r="B180" s="433"/>
      <c r="C180" s="433" t="s">
        <v>715</v>
      </c>
      <c r="D180" s="433"/>
      <c r="E180" s="433"/>
      <c r="F180" s="433"/>
      <c r="G180" s="433"/>
      <c r="H180" s="460" t="str">
        <f>IF(C180="","",VLOOKUP(C180,HILTI!$A$1:$D$13,2,FALSE))</f>
        <v>Kotevní šroub</v>
      </c>
      <c r="I180" s="460"/>
      <c r="J180" s="460"/>
      <c r="K180" s="460"/>
      <c r="L180" s="460"/>
      <c r="M180" s="460"/>
      <c r="N180" s="460"/>
      <c r="O180" s="460"/>
      <c r="P180" s="460"/>
      <c r="Q180" s="460"/>
      <c r="R180" s="460"/>
      <c r="S180" s="460"/>
      <c r="T180" s="205"/>
      <c r="U180" s="205"/>
      <c r="V180" s="42"/>
      <c r="W180" s="225"/>
      <c r="X180" s="69"/>
      <c r="Y180" s="69"/>
      <c r="AC180" s="177"/>
      <c r="AD180" s="70"/>
      <c r="AE180" s="177"/>
      <c r="AF180" s="70"/>
      <c r="AG180" s="177"/>
      <c r="AH180" s="70"/>
      <c r="AI180" s="177"/>
      <c r="AJ180" s="70"/>
      <c r="AK180" s="177"/>
      <c r="AM180" s="68"/>
      <c r="AN180" s="70"/>
      <c r="AO180" s="177"/>
      <c r="AR180" s="177"/>
    </row>
    <row r="181" spans="1:44" s="260" customFormat="1">
      <c r="A181" s="258"/>
      <c r="B181" s="258"/>
      <c r="C181" s="433" t="s">
        <v>723</v>
      </c>
      <c r="D181" s="433"/>
      <c r="E181" s="433"/>
      <c r="F181" s="433"/>
      <c r="G181" s="433"/>
      <c r="H181" s="460" t="str">
        <f>IF(C181="","",VLOOKUP(C181,HILTI!$A$1:$D$13,2,FALSE))</f>
        <v>Hilti HAS-U M10x115</v>
      </c>
      <c r="I181" s="460"/>
      <c r="J181" s="460"/>
      <c r="K181" s="460"/>
      <c r="L181" s="460"/>
      <c r="M181" s="460"/>
      <c r="N181" s="460"/>
      <c r="O181" s="460"/>
      <c r="P181" s="460"/>
      <c r="Q181" s="460"/>
      <c r="R181" s="460"/>
      <c r="S181" s="460"/>
      <c r="T181" s="433" t="str">
        <f>IF(C181="","",VLOOKUP(C181,HILTI!$A$1:$D$13,3,FALSE))</f>
        <v>ks</v>
      </c>
      <c r="U181" s="433"/>
      <c r="V181" s="42">
        <v>0</v>
      </c>
      <c r="W181" s="42">
        <f>IF(C181="","",VLOOKUP(C181,HILTI!$A$1:$D$13,4,FALSE))</f>
        <v>33</v>
      </c>
      <c r="X181" s="1">
        <f>V181*W181</f>
        <v>0</v>
      </c>
      <c r="Y181" s="69"/>
      <c r="AC181" s="257"/>
      <c r="AD181" s="70"/>
      <c r="AE181" s="257"/>
      <c r="AF181" s="70"/>
      <c r="AG181" s="257"/>
      <c r="AH181" s="70"/>
      <c r="AI181" s="257"/>
      <c r="AJ181" s="70"/>
      <c r="AK181" s="257"/>
      <c r="AM181" s="68"/>
      <c r="AN181" s="70"/>
      <c r="AO181" s="257"/>
      <c r="AR181" s="257"/>
    </row>
    <row r="182" spans="1:44" s="179" customFormat="1">
      <c r="A182" s="433"/>
      <c r="B182" s="433"/>
      <c r="C182" s="433" t="s">
        <v>679</v>
      </c>
      <c r="D182" s="433"/>
      <c r="E182" s="433"/>
      <c r="F182" s="433"/>
      <c r="G182" s="433"/>
      <c r="H182" s="460" t="str">
        <f>IF(C182="","",VLOOKUP(C182,HILTI!$A$1:$D$13,2,FALSE))</f>
        <v>Hilti HAS-U M12x160</v>
      </c>
      <c r="I182" s="460"/>
      <c r="J182" s="460"/>
      <c r="K182" s="460"/>
      <c r="L182" s="460"/>
      <c r="M182" s="460"/>
      <c r="N182" s="460"/>
      <c r="O182" s="460"/>
      <c r="P182" s="460"/>
      <c r="Q182" s="460"/>
      <c r="R182" s="460"/>
      <c r="S182" s="460"/>
      <c r="T182" s="433" t="str">
        <f>IF(C182="","",VLOOKUP(C182,HILTI!$A$1:$D$13,3,FALSE))</f>
        <v>ks</v>
      </c>
      <c r="U182" s="433"/>
      <c r="V182" s="42">
        <v>0</v>
      </c>
      <c r="W182" s="42">
        <f>IF(C182="","",VLOOKUP(C182,HILTI!$A$1:$D$13,4,FALSE))</f>
        <v>40</v>
      </c>
      <c r="X182" s="1">
        <f>V182*W182</f>
        <v>0</v>
      </c>
      <c r="Y182" s="69"/>
      <c r="AC182" s="177"/>
      <c r="AD182" s="70"/>
      <c r="AE182" s="177"/>
      <c r="AF182" s="70"/>
      <c r="AG182" s="177"/>
      <c r="AH182" s="70"/>
      <c r="AI182" s="177"/>
      <c r="AJ182" s="70"/>
      <c r="AK182" s="177"/>
      <c r="AM182" s="68"/>
      <c r="AN182" s="70"/>
      <c r="AO182" s="177"/>
      <c r="AR182" s="177"/>
    </row>
    <row r="183" spans="1:44" s="210" customFormat="1">
      <c r="A183" s="433"/>
      <c r="B183" s="433"/>
      <c r="C183" s="433" t="s">
        <v>680</v>
      </c>
      <c r="D183" s="433"/>
      <c r="E183" s="433"/>
      <c r="F183" s="433"/>
      <c r="G183" s="433"/>
      <c r="H183" s="460" t="str">
        <f>IF(C183="","",VLOOKUP(C183,HILTI!$A$1:$D$13,2,FALSE))</f>
        <v>Hilti HAS-U M16x220</v>
      </c>
      <c r="I183" s="460"/>
      <c r="J183" s="460"/>
      <c r="K183" s="460"/>
      <c r="L183" s="460"/>
      <c r="M183" s="460"/>
      <c r="N183" s="460"/>
      <c r="O183" s="460"/>
      <c r="P183" s="460"/>
      <c r="Q183" s="460"/>
      <c r="R183" s="460"/>
      <c r="S183" s="460"/>
      <c r="T183" s="433" t="str">
        <f>IF(C183="","",VLOOKUP(C183,HILTI!$A$1:$D$13,3,FALSE))</f>
        <v>ks</v>
      </c>
      <c r="U183" s="433"/>
      <c r="V183" s="42">
        <v>0</v>
      </c>
      <c r="W183" s="42">
        <f>IF(C183="","",VLOOKUP(C183,HILTI!$A$1:$D$13,4,FALSE))</f>
        <v>113</v>
      </c>
      <c r="X183" s="1">
        <f>V183*W183</f>
        <v>0</v>
      </c>
      <c r="Y183" s="69"/>
      <c r="AC183" s="203"/>
      <c r="AD183" s="70"/>
      <c r="AE183" s="203"/>
      <c r="AF183" s="70"/>
      <c r="AG183" s="203"/>
      <c r="AH183" s="70"/>
      <c r="AI183" s="203"/>
      <c r="AJ183" s="70"/>
      <c r="AK183" s="203"/>
      <c r="AM183" s="68"/>
      <c r="AN183" s="70"/>
      <c r="AO183" s="203"/>
      <c r="AR183" s="203"/>
    </row>
    <row r="184" spans="1:44" s="210" customFormat="1">
      <c r="A184" s="433"/>
      <c r="B184" s="433"/>
      <c r="C184" s="433" t="s">
        <v>681</v>
      </c>
      <c r="D184" s="433"/>
      <c r="E184" s="433"/>
      <c r="F184" s="433"/>
      <c r="G184" s="433"/>
      <c r="H184" s="460" t="str">
        <f>IF(C184="","",VLOOKUP(C184,HILTI!$A$1:$D$13,2,FALSE))</f>
        <v>Hilti HAS-U M20x260</v>
      </c>
      <c r="I184" s="460"/>
      <c r="J184" s="460"/>
      <c r="K184" s="460"/>
      <c r="L184" s="460"/>
      <c r="M184" s="460"/>
      <c r="N184" s="460"/>
      <c r="O184" s="460"/>
      <c r="P184" s="460"/>
      <c r="Q184" s="460"/>
      <c r="R184" s="460"/>
      <c r="S184" s="460"/>
      <c r="T184" s="433" t="str">
        <f>IF(C184="","",VLOOKUP(C184,HILTI!$A$1:$D$13,3,FALSE))</f>
        <v>ks</v>
      </c>
      <c r="U184" s="433"/>
      <c r="V184" s="42">
        <v>0</v>
      </c>
      <c r="W184" s="42">
        <f>IF(C184="","",VLOOKUP(C184,HILTI!$A$1:$D$13,4,FALSE))</f>
        <v>115</v>
      </c>
      <c r="X184" s="1">
        <f>V184*W184</f>
        <v>0</v>
      </c>
      <c r="Y184" s="69"/>
      <c r="AC184" s="203"/>
      <c r="AD184" s="70"/>
      <c r="AE184" s="203"/>
      <c r="AF184" s="70"/>
      <c r="AG184" s="203"/>
      <c r="AH184" s="70"/>
      <c r="AI184" s="203"/>
      <c r="AJ184" s="70"/>
      <c r="AK184" s="203"/>
      <c r="AM184" s="68"/>
      <c r="AN184" s="70"/>
      <c r="AO184" s="203"/>
      <c r="AR184" s="203"/>
    </row>
    <row r="185" spans="1:44" s="210" customFormat="1">
      <c r="A185" s="433"/>
      <c r="B185" s="433"/>
      <c r="C185" s="433" t="s">
        <v>682</v>
      </c>
      <c r="D185" s="433"/>
      <c r="E185" s="433"/>
      <c r="F185" s="433"/>
      <c r="G185" s="433"/>
      <c r="H185" s="460" t="str">
        <f>IF(C185="","",VLOOKUP(C185,HILTI!$A$1:$D$13,2,FALSE))</f>
        <v>Hilti HAS-U M30x380</v>
      </c>
      <c r="I185" s="460"/>
      <c r="J185" s="460"/>
      <c r="K185" s="460"/>
      <c r="L185" s="460"/>
      <c r="M185" s="460"/>
      <c r="N185" s="460"/>
      <c r="O185" s="460"/>
      <c r="P185" s="460"/>
      <c r="Q185" s="460"/>
      <c r="R185" s="460"/>
      <c r="S185" s="460"/>
      <c r="T185" s="433" t="str">
        <f>IF(C185="","",VLOOKUP(C185,HILTI!$A$1:$D$13,3,FALSE))</f>
        <v>ks</v>
      </c>
      <c r="U185" s="433"/>
      <c r="V185" s="42">
        <v>0</v>
      </c>
      <c r="W185" s="42">
        <f>IF(C185="","",VLOOKUP(C185,HILTI!$A$1:$D$13,4,FALSE))</f>
        <v>983</v>
      </c>
      <c r="X185" s="1">
        <f>V185*W185</f>
        <v>0</v>
      </c>
      <c r="Y185" s="69"/>
      <c r="AC185" s="203"/>
      <c r="AD185" s="70"/>
      <c r="AE185" s="203"/>
      <c r="AF185" s="70"/>
      <c r="AG185" s="203"/>
      <c r="AH185" s="70"/>
      <c r="AI185" s="203"/>
      <c r="AJ185" s="70"/>
      <c r="AK185" s="203"/>
      <c r="AM185" s="68"/>
      <c r="AN185" s="70"/>
      <c r="AO185" s="203"/>
      <c r="AR185" s="203"/>
    </row>
    <row r="186" spans="1:44" s="179" customFormat="1">
      <c r="A186" s="208"/>
      <c r="B186" s="208"/>
      <c r="C186" s="208"/>
      <c r="D186" s="208"/>
      <c r="E186" s="208"/>
      <c r="F186" s="208"/>
      <c r="G186" s="208"/>
      <c r="H186" s="433"/>
      <c r="I186" s="433"/>
      <c r="J186" s="433"/>
      <c r="K186" s="433"/>
      <c r="L186" s="433"/>
      <c r="M186" s="433"/>
      <c r="N186" s="433"/>
      <c r="O186" s="433"/>
      <c r="P186" s="433"/>
      <c r="Q186" s="433"/>
      <c r="R186" s="433"/>
      <c r="S186" s="433"/>
      <c r="T186" s="205"/>
      <c r="U186" s="205"/>
      <c r="V186" s="42"/>
      <c r="W186" s="225"/>
      <c r="X186" s="69"/>
      <c r="Y186" s="69"/>
      <c r="AC186" s="177"/>
      <c r="AD186" s="70"/>
      <c r="AE186" s="177"/>
      <c r="AF186" s="70"/>
      <c r="AG186" s="177"/>
      <c r="AH186" s="70"/>
      <c r="AI186" s="177"/>
      <c r="AJ186" s="70"/>
      <c r="AK186" s="177"/>
      <c r="AM186" s="68"/>
      <c r="AN186" s="70"/>
      <c r="AO186" s="177"/>
      <c r="AR186" s="177"/>
    </row>
    <row r="187" spans="1:44" s="179" customFormat="1">
      <c r="A187" s="433"/>
      <c r="B187" s="433"/>
      <c r="C187" s="433" t="s">
        <v>683</v>
      </c>
      <c r="D187" s="433"/>
      <c r="E187" s="433"/>
      <c r="F187" s="433"/>
      <c r="G187" s="433"/>
      <c r="H187" s="460" t="str">
        <f>IF(C187="","",VLOOKUP(C187,HILTI!$A$1:$D13,2,FALSE))</f>
        <v>Lepící hmota</v>
      </c>
      <c r="I187" s="460"/>
      <c r="J187" s="460"/>
      <c r="K187" s="460"/>
      <c r="L187" s="460"/>
      <c r="M187" s="460"/>
      <c r="N187" s="460"/>
      <c r="O187" s="460"/>
      <c r="P187" s="460"/>
      <c r="Q187" s="460"/>
      <c r="R187" s="460"/>
      <c r="S187" s="460"/>
      <c r="T187" s="433" t="str">
        <f>IF(C187="","",VLOOKUP(C187,HILTI!$A$1:$D$13,3,FALSE))</f>
        <v>ks</v>
      </c>
      <c r="U187" s="433"/>
      <c r="V187" s="49">
        <v>0</v>
      </c>
      <c r="W187" s="42">
        <f>IF(C187="","",VLOOKUP(C187,HILTI!$A$1:$D$13,4,FALSE))</f>
        <v>888</v>
      </c>
      <c r="X187" s="1">
        <f>V187*W187</f>
        <v>0</v>
      </c>
      <c r="Y187" s="69"/>
      <c r="AC187" s="177"/>
      <c r="AD187" s="70"/>
      <c r="AE187" s="177"/>
      <c r="AF187" s="70"/>
      <c r="AG187" s="177"/>
      <c r="AH187" s="70"/>
      <c r="AI187" s="177"/>
      <c r="AJ187" s="70"/>
      <c r="AK187" s="177"/>
      <c r="AM187" s="68"/>
      <c r="AN187" s="70"/>
      <c r="AO187" s="177"/>
      <c r="AR187" s="177"/>
    </row>
    <row r="188" spans="1:44" s="179" customFormat="1">
      <c r="A188" s="208"/>
      <c r="B188" s="208"/>
      <c r="C188" s="433" t="s">
        <v>684</v>
      </c>
      <c r="D188" s="433"/>
      <c r="E188" s="433"/>
      <c r="F188" s="433"/>
      <c r="G188" s="433"/>
      <c r="H188" s="460" t="str">
        <f>IF(C188="","",VLOOKUP(C188,HILTI!$A$1:$D$13,2,FALSE))</f>
        <v>Hilti HIT-HY 200</v>
      </c>
      <c r="I188" s="460"/>
      <c r="J188" s="460"/>
      <c r="K188" s="460"/>
      <c r="L188" s="460"/>
      <c r="M188" s="460"/>
      <c r="N188" s="460"/>
      <c r="O188" s="460"/>
      <c r="P188" s="460"/>
      <c r="Q188" s="460"/>
      <c r="R188" s="460"/>
      <c r="S188" s="460"/>
      <c r="T188" s="214"/>
      <c r="U188" s="214"/>
      <c r="V188" s="42"/>
      <c r="W188" s="225"/>
      <c r="X188" s="69"/>
      <c r="Y188" s="69"/>
      <c r="AC188" s="177"/>
      <c r="AD188" s="70"/>
      <c r="AE188" s="177"/>
      <c r="AF188" s="70"/>
      <c r="AG188" s="177"/>
      <c r="AH188" s="70"/>
      <c r="AI188" s="177"/>
      <c r="AJ188" s="70"/>
      <c r="AK188" s="177"/>
      <c r="AM188" s="68"/>
      <c r="AN188" s="70"/>
      <c r="AO188" s="177"/>
      <c r="AR188" s="177"/>
    </row>
    <row r="189" spans="1:44" s="179" customFormat="1">
      <c r="A189" s="208"/>
      <c r="B189" s="208"/>
      <c r="C189" s="433" t="s">
        <v>685</v>
      </c>
      <c r="D189" s="433"/>
      <c r="E189" s="433"/>
      <c r="F189" s="433"/>
      <c r="G189" s="433"/>
      <c r="H189" s="460" t="str">
        <f>IF(C189="","",VLOOKUP(C189,HILTI!$A$1:$D13,2,FALSE))</f>
        <v>balení 330 ml</v>
      </c>
      <c r="I189" s="460"/>
      <c r="J189" s="460"/>
      <c r="K189" s="460"/>
      <c r="L189" s="460"/>
      <c r="M189" s="460"/>
      <c r="N189" s="460"/>
      <c r="O189" s="460"/>
      <c r="P189" s="460"/>
      <c r="Q189" s="460"/>
      <c r="R189" s="460"/>
      <c r="S189" s="460"/>
      <c r="T189" s="205"/>
      <c r="U189" s="205"/>
      <c r="V189" s="42"/>
      <c r="W189" s="225"/>
      <c r="X189" s="69"/>
      <c r="Y189" s="69"/>
      <c r="AC189" s="177"/>
      <c r="AD189" s="70"/>
      <c r="AE189" s="177"/>
      <c r="AF189" s="70"/>
      <c r="AG189" s="177"/>
      <c r="AH189" s="70"/>
      <c r="AI189" s="177"/>
      <c r="AJ189" s="70"/>
      <c r="AK189" s="177"/>
      <c r="AM189" s="68"/>
      <c r="AN189" s="70"/>
      <c r="AO189" s="177"/>
      <c r="AR189" s="177"/>
    </row>
    <row r="190" spans="1:44" s="179" customFormat="1">
      <c r="A190" s="208"/>
      <c r="B190" s="208"/>
      <c r="C190" s="208"/>
      <c r="D190" s="208"/>
      <c r="E190" s="208"/>
      <c r="F190" s="208"/>
      <c r="G190" s="208"/>
      <c r="H190" s="211"/>
      <c r="I190" s="211"/>
      <c r="J190" s="211"/>
      <c r="K190" s="211"/>
      <c r="L190" s="211"/>
      <c r="M190" s="211"/>
      <c r="N190" s="211"/>
      <c r="O190" s="211"/>
      <c r="P190" s="211"/>
      <c r="Q190" s="205"/>
      <c r="R190" s="205"/>
      <c r="S190" s="205"/>
      <c r="T190" s="205"/>
      <c r="U190" s="205"/>
      <c r="V190" s="42"/>
      <c r="W190" s="225"/>
      <c r="X190" s="69"/>
      <c r="Y190" s="69"/>
      <c r="AC190" s="177"/>
      <c r="AD190" s="70"/>
      <c r="AE190" s="177"/>
      <c r="AF190" s="70"/>
      <c r="AG190" s="177"/>
      <c r="AH190" s="70"/>
      <c r="AI190" s="177"/>
      <c r="AJ190" s="70"/>
      <c r="AK190" s="177"/>
      <c r="AM190" s="68"/>
      <c r="AN190" s="70"/>
      <c r="AO190" s="177"/>
      <c r="AR190" s="177"/>
    </row>
    <row r="191" spans="1:44" s="179" customFormat="1">
      <c r="A191" s="208"/>
      <c r="B191" s="208"/>
      <c r="C191" s="433" t="s">
        <v>686</v>
      </c>
      <c r="D191" s="433"/>
      <c r="E191" s="433"/>
      <c r="F191" s="433"/>
      <c r="G191" s="433"/>
      <c r="H191" s="460" t="str">
        <f>IF(C191="","",VLOOKUP(C191,HILTI!$A$1:$D14,2,FALSE))</f>
        <v>Montáž kotev HILTI</v>
      </c>
      <c r="I191" s="460"/>
      <c r="J191" s="460"/>
      <c r="K191" s="460"/>
      <c r="L191" s="460"/>
      <c r="M191" s="460"/>
      <c r="N191" s="460"/>
      <c r="O191" s="460"/>
      <c r="P191" s="460"/>
      <c r="Q191" s="460"/>
      <c r="R191" s="460"/>
      <c r="S191" s="460"/>
      <c r="T191" s="433" t="str">
        <f>IF(C191="","",VLOOKUP(C191,HILTI!$A$1:$D$14,3,FALSE))</f>
        <v>ks</v>
      </c>
      <c r="U191" s="433"/>
      <c r="V191" s="42">
        <v>0</v>
      </c>
      <c r="W191" s="42">
        <f>IF(C191="","",VLOOKUP(C191,HILTI!$A$1:$D$14,4,FALSE))</f>
        <v>200</v>
      </c>
      <c r="X191" s="69"/>
      <c r="Y191" s="69">
        <f>V191*W191</f>
        <v>0</v>
      </c>
      <c r="AC191" s="177"/>
      <c r="AD191" s="70"/>
      <c r="AE191" s="177"/>
      <c r="AF191" s="70"/>
      <c r="AG191" s="177"/>
      <c r="AH191" s="70"/>
      <c r="AI191" s="177"/>
      <c r="AJ191" s="70"/>
      <c r="AK191" s="177"/>
      <c r="AM191" s="68"/>
      <c r="AN191" s="70"/>
      <c r="AO191" s="177"/>
      <c r="AR191" s="177"/>
    </row>
    <row r="192" spans="1:44" s="210" customFormat="1">
      <c r="A192" s="209"/>
      <c r="B192" s="209"/>
      <c r="C192" s="206"/>
      <c r="D192" s="206"/>
      <c r="E192" s="206"/>
      <c r="F192" s="206"/>
      <c r="G192" s="206"/>
      <c r="H192" s="226"/>
      <c r="I192" s="226"/>
      <c r="J192" s="226"/>
      <c r="K192" s="226"/>
      <c r="L192" s="226"/>
      <c r="M192" s="226"/>
      <c r="N192" s="226"/>
      <c r="O192" s="226"/>
      <c r="P192" s="226"/>
      <c r="Q192" s="226"/>
      <c r="R192" s="226"/>
      <c r="S192" s="226"/>
      <c r="T192" s="206"/>
      <c r="U192" s="206"/>
      <c r="V192" s="228"/>
      <c r="W192" s="228"/>
      <c r="X192" s="73"/>
      <c r="Y192" s="73"/>
      <c r="Z192" s="209"/>
      <c r="AA192" s="209"/>
      <c r="AC192" s="203"/>
      <c r="AD192" s="70"/>
      <c r="AE192" s="203"/>
      <c r="AF192" s="70"/>
      <c r="AG192" s="203"/>
      <c r="AH192" s="70"/>
      <c r="AI192" s="203"/>
      <c r="AJ192" s="70"/>
      <c r="AK192" s="203"/>
      <c r="AM192" s="68"/>
      <c r="AN192" s="70"/>
      <c r="AO192" s="203"/>
      <c r="AR192" s="203"/>
    </row>
    <row r="193" spans="1:44">
      <c r="A193" s="208"/>
      <c r="B193" s="208"/>
      <c r="C193" s="208"/>
      <c r="D193" s="208"/>
      <c r="E193" s="208"/>
      <c r="F193" s="208"/>
      <c r="G193" s="208"/>
      <c r="H193" s="208"/>
      <c r="I193" s="208"/>
      <c r="J193" s="208"/>
      <c r="K193" s="208"/>
      <c r="L193" s="208"/>
      <c r="M193" s="208"/>
      <c r="N193" s="208"/>
      <c r="O193" s="208"/>
      <c r="P193" s="208"/>
      <c r="Q193" s="208"/>
      <c r="R193" s="208"/>
      <c r="S193" s="208"/>
      <c r="T193" s="208"/>
      <c r="U193" s="208"/>
      <c r="V193" s="42"/>
      <c r="W193" s="208"/>
    </row>
    <row r="194" spans="1:44" s="210" customFormat="1">
      <c r="A194" s="420"/>
      <c r="B194" s="420"/>
      <c r="C194" s="420" t="s">
        <v>689</v>
      </c>
      <c r="D194" s="420"/>
      <c r="E194" s="420"/>
      <c r="F194" s="420"/>
      <c r="G194" s="420"/>
      <c r="H194" s="452" t="str">
        <f>IF(C194="","",VLOOKUP(C194,Kování!$A$1:$D103,2,FALSE))</f>
        <v>Samozavírač</v>
      </c>
      <c r="I194" s="452"/>
      <c r="J194" s="452"/>
      <c r="K194" s="452"/>
      <c r="L194" s="452"/>
      <c r="M194" s="452"/>
      <c r="N194" s="452"/>
      <c r="O194" s="452"/>
      <c r="P194" s="452"/>
      <c r="Q194" s="452"/>
      <c r="R194" s="452"/>
      <c r="S194" s="452"/>
      <c r="T194" s="420" t="str">
        <f>IF(C194="","",VLOOKUP(C194,Kování!$A$1:$D$12,3,FALSE))</f>
        <v>ks</v>
      </c>
      <c r="U194" s="420"/>
      <c r="V194" s="231">
        <v>0</v>
      </c>
      <c r="W194" s="220">
        <f>IF(C194="","",VLOOKUP(C194,Kování!$A$1:$D$12,4,FALSE))</f>
        <v>3520</v>
      </c>
      <c r="X194" s="1">
        <f>V194*W194</f>
        <v>0</v>
      </c>
      <c r="Y194" s="69"/>
      <c r="Z194" s="179"/>
      <c r="AA194" s="179"/>
      <c r="AB194" s="179"/>
      <c r="AC194" s="177"/>
      <c r="AD194" s="70"/>
      <c r="AE194" s="177"/>
      <c r="AF194" s="70"/>
      <c r="AG194" s="177"/>
      <c r="AH194" s="70"/>
      <c r="AI194" s="177"/>
      <c r="AJ194" s="70"/>
      <c r="AK194" s="177"/>
      <c r="AL194" s="179"/>
      <c r="AM194" s="68"/>
      <c r="AN194" s="70"/>
      <c r="AO194" s="177"/>
      <c r="AP194" s="179"/>
      <c r="AQ194" s="179"/>
      <c r="AR194" s="177"/>
    </row>
    <row r="195" spans="1:44" s="210" customFormat="1">
      <c r="A195" s="420"/>
      <c r="B195" s="420"/>
      <c r="C195" s="420" t="s">
        <v>691</v>
      </c>
      <c r="D195" s="420"/>
      <c r="E195" s="420"/>
      <c r="F195" s="420"/>
      <c r="G195" s="420"/>
      <c r="H195" s="452" t="str">
        <f>IF(C195="","",VLOOKUP(C195,Kování!$A$1:$D105,2,FALSE))</f>
        <v>Panikové kování</v>
      </c>
      <c r="I195" s="452"/>
      <c r="J195" s="452"/>
      <c r="K195" s="452"/>
      <c r="L195" s="452"/>
      <c r="M195" s="452"/>
      <c r="N195" s="452"/>
      <c r="O195" s="452"/>
      <c r="P195" s="452"/>
      <c r="Q195" s="452"/>
      <c r="R195" s="452"/>
      <c r="S195" s="452"/>
      <c r="T195" s="1"/>
      <c r="U195" s="1"/>
      <c r="V195" s="231"/>
      <c r="W195" s="220"/>
      <c r="X195" s="69"/>
      <c r="Y195" s="69"/>
      <c r="Z195" s="179"/>
      <c r="AA195" s="179"/>
      <c r="AB195" s="179"/>
      <c r="AC195" s="177"/>
      <c r="AD195" s="70"/>
      <c r="AE195" s="177"/>
      <c r="AF195" s="70"/>
      <c r="AG195" s="177"/>
      <c r="AH195" s="70"/>
      <c r="AI195" s="177"/>
      <c r="AJ195" s="70"/>
      <c r="AK195" s="177"/>
      <c r="AL195" s="179"/>
      <c r="AM195" s="68"/>
      <c r="AN195" s="70"/>
      <c r="AO195" s="177"/>
      <c r="AP195" s="179"/>
      <c r="AQ195" s="179"/>
      <c r="AR195" s="177"/>
    </row>
    <row r="196" spans="1:44" s="210" customFormat="1">
      <c r="A196" s="179"/>
      <c r="B196" s="179"/>
      <c r="C196" s="420" t="s">
        <v>693</v>
      </c>
      <c r="D196" s="420"/>
      <c r="E196" s="420"/>
      <c r="F196" s="420"/>
      <c r="G196" s="420"/>
      <c r="H196" s="452" t="str">
        <f>IF(C196="","",VLOOKUP(C196,Kování!$A$1:$D106,2,FALSE))</f>
        <v>jednokřídlových dveří</v>
      </c>
      <c r="I196" s="452"/>
      <c r="J196" s="452"/>
      <c r="K196" s="452"/>
      <c r="L196" s="452"/>
      <c r="M196" s="452"/>
      <c r="N196" s="452"/>
      <c r="O196" s="452"/>
      <c r="P196" s="452"/>
      <c r="Q196" s="452"/>
      <c r="R196" s="452"/>
      <c r="S196" s="452"/>
      <c r="T196" s="420" t="str">
        <f>IF(C196="","",VLOOKUP(C196,Kování!$A$1:$D$12,3,FALSE))</f>
        <v>ks</v>
      </c>
      <c r="U196" s="420"/>
      <c r="V196" s="231">
        <v>0</v>
      </c>
      <c r="W196" s="220">
        <f>IF(C196="","",VLOOKUP(C196,Kování!$A$1:$D$12,4,FALSE))</f>
        <v>7050</v>
      </c>
      <c r="X196" s="1">
        <f t="shared" ref="X196:X202" si="0">V196*W196</f>
        <v>0</v>
      </c>
      <c r="Y196" s="69"/>
      <c r="Z196" s="179"/>
      <c r="AA196" s="179"/>
      <c r="AB196" s="179"/>
      <c r="AC196" s="177"/>
      <c r="AD196" s="70"/>
      <c r="AE196" s="177"/>
      <c r="AF196" s="70"/>
      <c r="AG196" s="177"/>
      <c r="AH196" s="70"/>
      <c r="AI196" s="177"/>
      <c r="AJ196" s="70"/>
      <c r="AK196" s="177"/>
      <c r="AL196" s="179"/>
      <c r="AM196" s="68"/>
      <c r="AN196" s="70"/>
      <c r="AO196" s="177"/>
      <c r="AP196" s="179"/>
      <c r="AQ196" s="179"/>
      <c r="AR196" s="177"/>
    </row>
    <row r="197" spans="1:44" s="210" customFormat="1">
      <c r="A197" s="179"/>
      <c r="B197" s="179"/>
      <c r="C197" s="420" t="s">
        <v>694</v>
      </c>
      <c r="D197" s="420"/>
      <c r="E197" s="420"/>
      <c r="F197" s="420"/>
      <c r="G197" s="420"/>
      <c r="H197" s="452" t="str">
        <f>IF(C197="","",VLOOKUP(C197,Kování!$A$1:$D107,2,FALSE))</f>
        <v>dvoukřídlových dveří</v>
      </c>
      <c r="I197" s="452"/>
      <c r="J197" s="452"/>
      <c r="K197" s="452"/>
      <c r="L197" s="452"/>
      <c r="M197" s="452"/>
      <c r="N197" s="452"/>
      <c r="O197" s="452"/>
      <c r="P197" s="452"/>
      <c r="Q197" s="452"/>
      <c r="R197" s="452"/>
      <c r="S197" s="452"/>
      <c r="T197" s="420" t="str">
        <f>IF(C197="","",VLOOKUP(C197,Kování!$A$1:$D$12,3,FALSE))</f>
        <v>ks</v>
      </c>
      <c r="U197" s="420"/>
      <c r="V197" s="231">
        <v>0</v>
      </c>
      <c r="W197" s="220">
        <f>IF(C197="","",VLOOKUP(C197,Kování!$A$1:$D$12,4,FALSE))</f>
        <v>12000</v>
      </c>
      <c r="X197" s="1">
        <f t="shared" si="0"/>
        <v>0</v>
      </c>
      <c r="Y197" s="69"/>
      <c r="Z197" s="179"/>
      <c r="AA197" s="179"/>
      <c r="AB197" s="179"/>
      <c r="AC197" s="177"/>
      <c r="AD197" s="70"/>
      <c r="AE197" s="177"/>
      <c r="AF197" s="70"/>
      <c r="AG197" s="177"/>
      <c r="AH197" s="70"/>
      <c r="AI197" s="177"/>
      <c r="AJ197" s="70"/>
      <c r="AK197" s="177"/>
      <c r="AL197" s="179"/>
      <c r="AM197" s="68"/>
      <c r="AN197" s="70"/>
      <c r="AO197" s="177"/>
      <c r="AP197" s="179"/>
      <c r="AQ197" s="179"/>
      <c r="AR197" s="177"/>
    </row>
    <row r="198" spans="1:44" s="230" customFormat="1">
      <c r="A198" s="420"/>
      <c r="B198" s="420"/>
      <c r="C198" s="420" t="s">
        <v>697</v>
      </c>
      <c r="D198" s="420"/>
      <c r="E198" s="420"/>
      <c r="F198" s="420"/>
      <c r="G198" s="420"/>
      <c r="H198" s="452" t="str">
        <f>IF(C198="","",VLOOKUP(C198,Kování!$A$1:$D108,2,FALSE))</f>
        <v>FAB vložka</v>
      </c>
      <c r="I198" s="452"/>
      <c r="J198" s="452"/>
      <c r="K198" s="452"/>
      <c r="L198" s="452"/>
      <c r="M198" s="452"/>
      <c r="N198" s="452"/>
      <c r="O198" s="452"/>
      <c r="P198" s="452"/>
      <c r="Q198" s="452"/>
      <c r="R198" s="452"/>
      <c r="S198" s="452"/>
      <c r="T198" s="420" t="str">
        <f>IF(C198="","",VLOOKUP(C198,Kování!$A$1:$D$12,3,FALSE))</f>
        <v>ks</v>
      </c>
      <c r="U198" s="420"/>
      <c r="V198" s="231">
        <v>0</v>
      </c>
      <c r="W198" s="220">
        <f>IF(C198="","",VLOOKUP(C198,Kování!$A$1:$D$12,4,FALSE))</f>
        <v>2000</v>
      </c>
      <c r="X198" s="1">
        <f t="shared" si="0"/>
        <v>0</v>
      </c>
      <c r="Y198" s="69"/>
      <c r="AC198" s="229"/>
      <c r="AD198" s="70"/>
      <c r="AE198" s="229"/>
      <c r="AF198" s="70"/>
      <c r="AG198" s="229"/>
      <c r="AH198" s="70"/>
      <c r="AI198" s="229"/>
      <c r="AJ198" s="70"/>
      <c r="AK198" s="229"/>
      <c r="AM198" s="68"/>
      <c r="AN198" s="70"/>
      <c r="AO198" s="229"/>
      <c r="AR198" s="229"/>
    </row>
    <row r="199" spans="1:44" s="230" customFormat="1">
      <c r="A199" s="420"/>
      <c r="B199" s="420"/>
      <c r="C199" s="420" t="s">
        <v>703</v>
      </c>
      <c r="D199" s="420"/>
      <c r="E199" s="420"/>
      <c r="F199" s="420"/>
      <c r="G199" s="420"/>
      <c r="H199" s="452" t="str">
        <f>IF(C199="","",VLOOKUP(C199,Kování!$A$1:$D109,2,FALSE))</f>
        <v>Elektrozámek</v>
      </c>
      <c r="I199" s="452"/>
      <c r="J199" s="452"/>
      <c r="K199" s="452"/>
      <c r="L199" s="452"/>
      <c r="M199" s="452"/>
      <c r="N199" s="452"/>
      <c r="O199" s="452"/>
      <c r="P199" s="452"/>
      <c r="Q199" s="452"/>
      <c r="R199" s="452"/>
      <c r="S199" s="452"/>
      <c r="T199" s="420" t="str">
        <f>IF(C199="","",VLOOKUP(C199,Kování!$A$1:$D$12,3,FALSE))</f>
        <v>ks</v>
      </c>
      <c r="U199" s="420"/>
      <c r="V199" s="231">
        <v>0</v>
      </c>
      <c r="W199" s="220">
        <f>IF(C199="","",VLOOKUP(C199,Kování!$A$1:$D$12,4,FALSE))</f>
        <v>2600</v>
      </c>
      <c r="X199" s="1">
        <f t="shared" si="0"/>
        <v>0</v>
      </c>
      <c r="Y199" s="69"/>
      <c r="AC199" s="229"/>
      <c r="AD199" s="70"/>
      <c r="AE199" s="229"/>
      <c r="AF199" s="70"/>
      <c r="AG199" s="229"/>
      <c r="AH199" s="70"/>
      <c r="AI199" s="229"/>
      <c r="AJ199" s="70"/>
      <c r="AK199" s="229"/>
      <c r="AM199" s="68"/>
      <c r="AN199" s="70"/>
      <c r="AO199" s="229"/>
      <c r="AR199" s="229"/>
    </row>
    <row r="200" spans="1:44" s="210" customFormat="1">
      <c r="A200" s="420"/>
      <c r="B200" s="420"/>
      <c r="C200" s="420" t="s">
        <v>699</v>
      </c>
      <c r="D200" s="420"/>
      <c r="E200" s="420"/>
      <c r="F200" s="420"/>
      <c r="G200" s="420"/>
      <c r="H200" s="452" t="str">
        <f>IF(C200="","",VLOOKUP(C200,Kování!$A$1:$D110,2,FALSE))</f>
        <v>Koordinátor zavíráni</v>
      </c>
      <c r="I200" s="452"/>
      <c r="J200" s="452"/>
      <c r="K200" s="452"/>
      <c r="L200" s="452"/>
      <c r="M200" s="452"/>
      <c r="N200" s="452"/>
      <c r="O200" s="452"/>
      <c r="P200" s="452"/>
      <c r="Q200" s="452"/>
      <c r="R200" s="452"/>
      <c r="S200" s="452"/>
      <c r="T200" s="420" t="str">
        <f>IF(C200="","",VLOOKUP(C200,Kování!$A$1:$D$12,3,FALSE))</f>
        <v>ks</v>
      </c>
      <c r="U200" s="420"/>
      <c r="V200" s="231">
        <v>0</v>
      </c>
      <c r="W200" s="220">
        <f>IF(C200="","",VLOOKUP(C200,Kování!$A$1:$D$12,4,FALSE))</f>
        <v>2690</v>
      </c>
      <c r="X200" s="1">
        <f t="shared" si="0"/>
        <v>0</v>
      </c>
      <c r="Y200" s="69"/>
      <c r="AC200" s="203"/>
      <c r="AD200" s="70"/>
      <c r="AE200" s="203"/>
      <c r="AF200" s="70"/>
      <c r="AG200" s="203"/>
      <c r="AH200" s="70"/>
      <c r="AI200" s="203"/>
      <c r="AJ200" s="70"/>
      <c r="AK200" s="203"/>
      <c r="AM200" s="68"/>
      <c r="AN200" s="70"/>
      <c r="AO200" s="203"/>
      <c r="AR200" s="203"/>
    </row>
    <row r="201" spans="1:44" s="210" customFormat="1">
      <c r="A201" s="420"/>
      <c r="B201" s="420"/>
      <c r="C201" s="420" t="s">
        <v>701</v>
      </c>
      <c r="D201" s="420"/>
      <c r="E201" s="420"/>
      <c r="F201" s="420"/>
      <c r="G201" s="420"/>
      <c r="H201" s="452" t="str">
        <f>IF(C201="","",VLOOKUP(C201,Kování!$A$1:$D111,2,FALSE))</f>
        <v>Bezpečnostní kování</v>
      </c>
      <c r="I201" s="452"/>
      <c r="J201" s="452"/>
      <c r="K201" s="452"/>
      <c r="L201" s="452"/>
      <c r="M201" s="452"/>
      <c r="N201" s="452"/>
      <c r="O201" s="452"/>
      <c r="P201" s="452"/>
      <c r="Q201" s="452"/>
      <c r="R201" s="452"/>
      <c r="S201" s="452"/>
      <c r="T201" s="420" t="str">
        <f>IF(C201="","",VLOOKUP(C201,Kování!$A$1:$D$12,3,FALSE))</f>
        <v>ks</v>
      </c>
      <c r="U201" s="420"/>
      <c r="V201" s="231">
        <v>0</v>
      </c>
      <c r="W201" s="220">
        <f>IF(C201="","",VLOOKUP(C201,Kování!$A$1:$D$12,4,FALSE))</f>
        <v>1200</v>
      </c>
      <c r="X201" s="1">
        <f t="shared" si="0"/>
        <v>0</v>
      </c>
      <c r="Y201" s="69"/>
      <c r="AC201" s="203"/>
      <c r="AD201" s="70"/>
      <c r="AE201" s="203"/>
      <c r="AF201" s="70"/>
      <c r="AG201" s="203"/>
      <c r="AH201" s="70"/>
      <c r="AI201" s="203"/>
      <c r="AJ201" s="70"/>
      <c r="AK201" s="203"/>
      <c r="AM201" s="68"/>
      <c r="AN201" s="70"/>
      <c r="AO201" s="203"/>
      <c r="AR201" s="203"/>
    </row>
    <row r="202" spans="1:44" s="210" customFormat="1">
      <c r="A202" s="420"/>
      <c r="B202" s="420"/>
      <c r="C202" s="420" t="s">
        <v>705</v>
      </c>
      <c r="D202" s="420"/>
      <c r="E202" s="420"/>
      <c r="F202" s="420"/>
      <c r="G202" s="420"/>
      <c r="H202" s="452" t="str">
        <f>IF(C202="","",VLOOKUP(C202,Kování!$A$1:$D112,2,FALSE))</f>
        <v>Aut.otevření+uzavření</v>
      </c>
      <c r="I202" s="452"/>
      <c r="J202" s="452"/>
      <c r="K202" s="452"/>
      <c r="L202" s="452"/>
      <c r="M202" s="452"/>
      <c r="N202" s="452"/>
      <c r="O202" s="452"/>
      <c r="P202" s="452"/>
      <c r="Q202" s="452"/>
      <c r="R202" s="452"/>
      <c r="S202" s="452"/>
      <c r="T202" s="420" t="str">
        <f>IF(C202="","",VLOOKUP(C202,Kování!$A$1:$D$12,3,FALSE))</f>
        <v>ks</v>
      </c>
      <c r="U202" s="420"/>
      <c r="V202" s="231">
        <v>0</v>
      </c>
      <c r="W202" s="220">
        <f>IF(C202="","",VLOOKUP(C202,Kování!$A$1:$D$12,4,FALSE))</f>
        <v>6500</v>
      </c>
      <c r="X202" s="1">
        <f t="shared" si="0"/>
        <v>0</v>
      </c>
      <c r="Y202" s="69"/>
      <c r="AC202" s="203"/>
      <c r="AD202" s="70"/>
      <c r="AE202" s="203"/>
      <c r="AF202" s="70"/>
      <c r="AG202" s="203"/>
      <c r="AH202" s="70"/>
      <c r="AI202" s="203"/>
      <c r="AJ202" s="70"/>
      <c r="AK202" s="203"/>
      <c r="AM202" s="68"/>
      <c r="AN202" s="70"/>
      <c r="AO202" s="203"/>
      <c r="AR202" s="203"/>
    </row>
    <row r="203" spans="1:44">
      <c r="A203" s="234"/>
      <c r="B203" s="234"/>
      <c r="C203" s="234"/>
      <c r="D203" s="234"/>
      <c r="E203" s="234"/>
      <c r="F203" s="234"/>
      <c r="G203" s="234"/>
      <c r="H203" s="234"/>
      <c r="I203" s="234"/>
      <c r="J203" s="234"/>
      <c r="K203" s="234"/>
      <c r="L203" s="234"/>
      <c r="M203" s="234"/>
      <c r="N203" s="234"/>
      <c r="O203" s="234"/>
      <c r="P203" s="234"/>
      <c r="Q203" s="234"/>
      <c r="R203" s="234"/>
      <c r="S203" s="234"/>
      <c r="T203" s="234"/>
      <c r="U203" s="234"/>
      <c r="V203" s="234"/>
      <c r="W203" s="234"/>
      <c r="X203" s="234"/>
      <c r="Y203" s="234"/>
      <c r="Z203" s="234"/>
      <c r="AA203" s="234"/>
    </row>
    <row r="205" spans="1:44" s="237" customFormat="1">
      <c r="A205" s="236"/>
      <c r="B205" s="236"/>
      <c r="C205" s="460"/>
      <c r="D205" s="460"/>
      <c r="E205" s="460"/>
      <c r="F205" s="460"/>
      <c r="G205" s="460"/>
      <c r="H205" s="460"/>
      <c r="I205" s="460"/>
      <c r="J205" s="460"/>
      <c r="K205" s="460"/>
      <c r="L205" s="460"/>
      <c r="M205" s="460"/>
      <c r="N205" s="460"/>
      <c r="O205" s="460"/>
      <c r="P205" s="460"/>
      <c r="Q205" s="460"/>
      <c r="R205" s="460"/>
      <c r="S205" s="460"/>
      <c r="T205" s="420"/>
      <c r="U205" s="420"/>
      <c r="V205" s="42"/>
      <c r="W205" s="220"/>
      <c r="X205" s="1"/>
      <c r="Y205" s="69"/>
      <c r="AC205" s="233"/>
      <c r="AD205" s="70"/>
      <c r="AE205" s="233"/>
      <c r="AF205" s="70"/>
      <c r="AG205" s="233"/>
      <c r="AH205" s="70"/>
      <c r="AI205" s="233"/>
      <c r="AJ205" s="70"/>
      <c r="AK205" s="233"/>
      <c r="AM205" s="68"/>
      <c r="AN205" s="70"/>
      <c r="AO205" s="233"/>
      <c r="AR205" s="233"/>
    </row>
  </sheetData>
  <mergeCells count="468">
    <mergeCell ref="A158:B158"/>
    <mergeCell ref="C158:G158"/>
    <mergeCell ref="H158:S158"/>
    <mergeCell ref="T158:U158"/>
    <mergeCell ref="H159:S159"/>
    <mergeCell ref="H160:S160"/>
    <mergeCell ref="H163:S163"/>
    <mergeCell ref="H156:S156"/>
    <mergeCell ref="T156:U156"/>
    <mergeCell ref="A126:B126"/>
    <mergeCell ref="C126:G126"/>
    <mergeCell ref="H126:S126"/>
    <mergeCell ref="C127:G127"/>
    <mergeCell ref="H127:S127"/>
    <mergeCell ref="T127:U127"/>
    <mergeCell ref="A129:B129"/>
    <mergeCell ref="C129:G129"/>
    <mergeCell ref="H129:S129"/>
    <mergeCell ref="T129:U129"/>
    <mergeCell ref="C130:G130"/>
    <mergeCell ref="H130:S130"/>
    <mergeCell ref="C131:G131"/>
    <mergeCell ref="H131:S131"/>
    <mergeCell ref="A133:B133"/>
    <mergeCell ref="C133:G133"/>
    <mergeCell ref="H133:S133"/>
    <mergeCell ref="T133:U133"/>
    <mergeCell ref="A135:B135"/>
    <mergeCell ref="C135:G135"/>
    <mergeCell ref="H135:S135"/>
    <mergeCell ref="T135:U135"/>
    <mergeCell ref="Z153:AA154"/>
    <mergeCell ref="C154:G154"/>
    <mergeCell ref="H154:S154"/>
    <mergeCell ref="X154:Y154"/>
    <mergeCell ref="AB154:AK154"/>
    <mergeCell ref="AQ154:AR154"/>
    <mergeCell ref="C155:G155"/>
    <mergeCell ref="H155:S155"/>
    <mergeCell ref="AB155:AC155"/>
    <mergeCell ref="AD155:AE155"/>
    <mergeCell ref="AF155:AG155"/>
    <mergeCell ref="AH155:AI155"/>
    <mergeCell ref="AJ155:AK155"/>
    <mergeCell ref="AL155:AM155"/>
    <mergeCell ref="AN155:AO155"/>
    <mergeCell ref="A153:A155"/>
    <mergeCell ref="B153:B155"/>
    <mergeCell ref="C153:G153"/>
    <mergeCell ref="H153:S153"/>
    <mergeCell ref="T153:T155"/>
    <mergeCell ref="U153:U155"/>
    <mergeCell ref="V153:V155"/>
    <mergeCell ref="W153:W154"/>
    <mergeCell ref="X153:Y153"/>
    <mergeCell ref="A150:G150"/>
    <mergeCell ref="H150:X150"/>
    <mergeCell ref="Z150:AA150"/>
    <mergeCell ref="A151:G151"/>
    <mergeCell ref="H151:X151"/>
    <mergeCell ref="Z151:AA151"/>
    <mergeCell ref="A152:G152"/>
    <mergeCell ref="H152:X152"/>
    <mergeCell ref="Z152:AA152"/>
    <mergeCell ref="H124:S124"/>
    <mergeCell ref="T124:U124"/>
    <mergeCell ref="A123:B123"/>
    <mergeCell ref="C123:G123"/>
    <mergeCell ref="H146:P146"/>
    <mergeCell ref="A148:T148"/>
    <mergeCell ref="A149:G149"/>
    <mergeCell ref="H149:X149"/>
    <mergeCell ref="Z149:AA149"/>
    <mergeCell ref="A127:B127"/>
    <mergeCell ref="A137:B137"/>
    <mergeCell ref="C137:G137"/>
    <mergeCell ref="H137:S137"/>
    <mergeCell ref="H138:S138"/>
    <mergeCell ref="H139:S139"/>
    <mergeCell ref="H140:S140"/>
    <mergeCell ref="H141:S141"/>
    <mergeCell ref="T141:U141"/>
    <mergeCell ref="A143:B143"/>
    <mergeCell ref="C143:G143"/>
    <mergeCell ref="H143:S143"/>
    <mergeCell ref="T143:U143"/>
    <mergeCell ref="A120:B120"/>
    <mergeCell ref="C120:G120"/>
    <mergeCell ref="H120:S120"/>
    <mergeCell ref="H121:S121"/>
    <mergeCell ref="T121:U121"/>
    <mergeCell ref="H123:S123"/>
    <mergeCell ref="C113:G113"/>
    <mergeCell ref="H113:S113"/>
    <mergeCell ref="C114:G114"/>
    <mergeCell ref="H114:S114"/>
    <mergeCell ref="A116:B116"/>
    <mergeCell ref="C116:G116"/>
    <mergeCell ref="H116:S116"/>
    <mergeCell ref="T116:U116"/>
    <mergeCell ref="A118:B118"/>
    <mergeCell ref="C118:G118"/>
    <mergeCell ref="H118:S118"/>
    <mergeCell ref="T118:U118"/>
    <mergeCell ref="A109:B109"/>
    <mergeCell ref="C109:G109"/>
    <mergeCell ref="H109:S109"/>
    <mergeCell ref="C110:G110"/>
    <mergeCell ref="H110:S110"/>
    <mergeCell ref="T110:U110"/>
    <mergeCell ref="A112:B112"/>
    <mergeCell ref="C112:G112"/>
    <mergeCell ref="H112:S112"/>
    <mergeCell ref="T112:U112"/>
    <mergeCell ref="H107:S107"/>
    <mergeCell ref="T107:U107"/>
    <mergeCell ref="A90:B90"/>
    <mergeCell ref="C90:G90"/>
    <mergeCell ref="H90:S90"/>
    <mergeCell ref="H91:S91"/>
    <mergeCell ref="H92:S92"/>
    <mergeCell ref="T92:U92"/>
    <mergeCell ref="A94:B94"/>
    <mergeCell ref="C94:G94"/>
    <mergeCell ref="H94:S94"/>
    <mergeCell ref="H95:S95"/>
    <mergeCell ref="T95:U95"/>
    <mergeCell ref="A103:G103"/>
    <mergeCell ref="H103:X103"/>
    <mergeCell ref="A100:G100"/>
    <mergeCell ref="H100:X100"/>
    <mergeCell ref="AB105:AK105"/>
    <mergeCell ref="AQ105:AR105"/>
    <mergeCell ref="C106:G106"/>
    <mergeCell ref="H106:S106"/>
    <mergeCell ref="AB106:AC106"/>
    <mergeCell ref="AD106:AE106"/>
    <mergeCell ref="AF106:AG106"/>
    <mergeCell ref="AH106:AI106"/>
    <mergeCell ref="AJ106:AK106"/>
    <mergeCell ref="AL106:AM106"/>
    <mergeCell ref="AN106:AO106"/>
    <mergeCell ref="Z103:AA103"/>
    <mergeCell ref="A104:A106"/>
    <mergeCell ref="B104:B106"/>
    <mergeCell ref="C104:G104"/>
    <mergeCell ref="H104:S104"/>
    <mergeCell ref="T104:T106"/>
    <mergeCell ref="U104:U106"/>
    <mergeCell ref="V104:V106"/>
    <mergeCell ref="W104:W105"/>
    <mergeCell ref="X104:Y104"/>
    <mergeCell ref="Z104:AA105"/>
    <mergeCell ref="C105:G105"/>
    <mergeCell ref="H105:S105"/>
    <mergeCell ref="X105:Y105"/>
    <mergeCell ref="Z100:AA100"/>
    <mergeCell ref="A101:G101"/>
    <mergeCell ref="H101:X101"/>
    <mergeCell ref="Z101:AA101"/>
    <mergeCell ref="A102:G102"/>
    <mergeCell ref="H102:X102"/>
    <mergeCell ref="Z102:AA102"/>
    <mergeCell ref="A85:B85"/>
    <mergeCell ref="C85:G85"/>
    <mergeCell ref="H85:S85"/>
    <mergeCell ref="T85:U85"/>
    <mergeCell ref="A87:B87"/>
    <mergeCell ref="C87:G87"/>
    <mergeCell ref="H87:S87"/>
    <mergeCell ref="H88:S88"/>
    <mergeCell ref="T88:U88"/>
    <mergeCell ref="A79:B79"/>
    <mergeCell ref="C79:G79"/>
    <mergeCell ref="H79:S79"/>
    <mergeCell ref="T79:U79"/>
    <mergeCell ref="C80:G80"/>
    <mergeCell ref="H80:S80"/>
    <mergeCell ref="C81:G81"/>
    <mergeCell ref="H81:S81"/>
    <mergeCell ref="A83:B83"/>
    <mergeCell ref="C83:G83"/>
    <mergeCell ref="H83:S83"/>
    <mergeCell ref="T83:U83"/>
    <mergeCell ref="A73:B73"/>
    <mergeCell ref="C73:G73"/>
    <mergeCell ref="H73:S73"/>
    <mergeCell ref="H74:S74"/>
    <mergeCell ref="T74:U74"/>
    <mergeCell ref="A76:B76"/>
    <mergeCell ref="C76:G76"/>
    <mergeCell ref="H76:S76"/>
    <mergeCell ref="C77:G77"/>
    <mergeCell ref="H77:S77"/>
    <mergeCell ref="T77:U77"/>
    <mergeCell ref="A67:B67"/>
    <mergeCell ref="C67:G67"/>
    <mergeCell ref="H67:S67"/>
    <mergeCell ref="T67:U67"/>
    <mergeCell ref="A69:B69"/>
    <mergeCell ref="C69:G69"/>
    <mergeCell ref="H69:S69"/>
    <mergeCell ref="H70:S70"/>
    <mergeCell ref="H71:S71"/>
    <mergeCell ref="T71:U71"/>
    <mergeCell ref="A62:B62"/>
    <mergeCell ref="C62:G62"/>
    <mergeCell ref="H62:S62"/>
    <mergeCell ref="H63:S63"/>
    <mergeCell ref="T63:U63"/>
    <mergeCell ref="A65:B65"/>
    <mergeCell ref="C65:G65"/>
    <mergeCell ref="H65:S65"/>
    <mergeCell ref="T65:U65"/>
    <mergeCell ref="A43:B43"/>
    <mergeCell ref="C43:G43"/>
    <mergeCell ref="H43:S43"/>
    <mergeCell ref="T43:U43"/>
    <mergeCell ref="C44:G44"/>
    <mergeCell ref="H44:S44"/>
    <mergeCell ref="C45:G45"/>
    <mergeCell ref="H45:S45"/>
    <mergeCell ref="A60:B60"/>
    <mergeCell ref="C60:G60"/>
    <mergeCell ref="H60:S60"/>
    <mergeCell ref="T60:U60"/>
    <mergeCell ref="A53:G53"/>
    <mergeCell ref="C57:G57"/>
    <mergeCell ref="H57:S57"/>
    <mergeCell ref="A37:B37"/>
    <mergeCell ref="C37:G37"/>
    <mergeCell ref="H37:S37"/>
    <mergeCell ref="C38:G38"/>
    <mergeCell ref="H38:S38"/>
    <mergeCell ref="T38:U38"/>
    <mergeCell ref="A40:B40"/>
    <mergeCell ref="C40:G40"/>
    <mergeCell ref="H40:S40"/>
    <mergeCell ref="A31:B31"/>
    <mergeCell ref="C31:G31"/>
    <mergeCell ref="H31:S31"/>
    <mergeCell ref="H32:S32"/>
    <mergeCell ref="T32:U32"/>
    <mergeCell ref="H34:S34"/>
    <mergeCell ref="A34:B34"/>
    <mergeCell ref="C34:G34"/>
    <mergeCell ref="A29:B29"/>
    <mergeCell ref="C29:G29"/>
    <mergeCell ref="H29:S29"/>
    <mergeCell ref="T29:U29"/>
    <mergeCell ref="A25:B25"/>
    <mergeCell ref="A15:B15"/>
    <mergeCell ref="C15:G15"/>
    <mergeCell ref="H15:S15"/>
    <mergeCell ref="H16:S16"/>
    <mergeCell ref="T16:U16"/>
    <mergeCell ref="A18:B18"/>
    <mergeCell ref="C18:G18"/>
    <mergeCell ref="H18:S18"/>
    <mergeCell ref="C19:G19"/>
    <mergeCell ref="H19:S19"/>
    <mergeCell ref="T19:U19"/>
    <mergeCell ref="A21:B21"/>
    <mergeCell ref="C21:G21"/>
    <mergeCell ref="H21:S21"/>
    <mergeCell ref="T21:U21"/>
    <mergeCell ref="H181:S181"/>
    <mergeCell ref="T181:U181"/>
    <mergeCell ref="T198:U198"/>
    <mergeCell ref="T199:U199"/>
    <mergeCell ref="A177:B177"/>
    <mergeCell ref="C177:G177"/>
    <mergeCell ref="T177:U177"/>
    <mergeCell ref="H174:T174"/>
    <mergeCell ref="C195:G195"/>
    <mergeCell ref="H195:S195"/>
    <mergeCell ref="C196:G196"/>
    <mergeCell ref="H196:S196"/>
    <mergeCell ref="H191:S191"/>
    <mergeCell ref="T191:U191"/>
    <mergeCell ref="C180:G180"/>
    <mergeCell ref="H180:S180"/>
    <mergeCell ref="C182:G182"/>
    <mergeCell ref="H182:S182"/>
    <mergeCell ref="T182:U182"/>
    <mergeCell ref="T183:U183"/>
    <mergeCell ref="C185:G185"/>
    <mergeCell ref="H185:S185"/>
    <mergeCell ref="T185:U185"/>
    <mergeCell ref="C184:G184"/>
    <mergeCell ref="H184:S184"/>
    <mergeCell ref="T184:U184"/>
    <mergeCell ref="C198:G198"/>
    <mergeCell ref="H198:S198"/>
    <mergeCell ref="H189:S189"/>
    <mergeCell ref="C191:G191"/>
    <mergeCell ref="T187:U187"/>
    <mergeCell ref="C188:G188"/>
    <mergeCell ref="H188:S188"/>
    <mergeCell ref="C189:G189"/>
    <mergeCell ref="AQ7:AR7"/>
    <mergeCell ref="AD170:AE170"/>
    <mergeCell ref="AD171:AE171"/>
    <mergeCell ref="AC165:AE165"/>
    <mergeCell ref="AH165:AJ165"/>
    <mergeCell ref="AI166:AJ166"/>
    <mergeCell ref="AI167:AJ167"/>
    <mergeCell ref="AI168:AJ168"/>
    <mergeCell ref="AI169:AJ169"/>
    <mergeCell ref="AI170:AJ170"/>
    <mergeCell ref="AD166:AE166"/>
    <mergeCell ref="AD167:AE167"/>
    <mergeCell ref="AD168:AE168"/>
    <mergeCell ref="AD169:AE169"/>
    <mergeCell ref="AN8:AO8"/>
    <mergeCell ref="AB56:AK56"/>
    <mergeCell ref="AQ56:AR56"/>
    <mergeCell ref="AB57:AC57"/>
    <mergeCell ref="AD57:AE57"/>
    <mergeCell ref="AF57:AG57"/>
    <mergeCell ref="AH57:AI57"/>
    <mergeCell ref="AJ57:AK57"/>
    <mergeCell ref="AL57:AM57"/>
    <mergeCell ref="AN57:AO57"/>
    <mergeCell ref="H13:S13"/>
    <mergeCell ref="H35:S35"/>
    <mergeCell ref="T35:U35"/>
    <mergeCell ref="C41:G41"/>
    <mergeCell ref="H41:S41"/>
    <mergeCell ref="T41:U41"/>
    <mergeCell ref="H97:P97"/>
    <mergeCell ref="A99:T99"/>
    <mergeCell ref="A55:A57"/>
    <mergeCell ref="B55:B57"/>
    <mergeCell ref="C55:G55"/>
    <mergeCell ref="H55:S55"/>
    <mergeCell ref="T55:T57"/>
    <mergeCell ref="U55:U57"/>
    <mergeCell ref="A27:B27"/>
    <mergeCell ref="C27:G27"/>
    <mergeCell ref="H27:S27"/>
    <mergeCell ref="T27:U27"/>
    <mergeCell ref="C22:G22"/>
    <mergeCell ref="H22:S22"/>
    <mergeCell ref="C23:G23"/>
    <mergeCell ref="H23:S23"/>
    <mergeCell ref="C25:G25"/>
    <mergeCell ref="H25:S25"/>
    <mergeCell ref="T13:U13"/>
    <mergeCell ref="Z51:AA51"/>
    <mergeCell ref="Z52:AA52"/>
    <mergeCell ref="Z53:AA53"/>
    <mergeCell ref="Z54:AA54"/>
    <mergeCell ref="Z55:AA56"/>
    <mergeCell ref="V55:V57"/>
    <mergeCell ref="W55:W56"/>
    <mergeCell ref="X55:Y55"/>
    <mergeCell ref="T25:U25"/>
    <mergeCell ref="T167:U167"/>
    <mergeCell ref="H172:T172"/>
    <mergeCell ref="H173:T173"/>
    <mergeCell ref="C168:G168"/>
    <mergeCell ref="H168:T168"/>
    <mergeCell ref="T169:U169"/>
    <mergeCell ref="H48:P48"/>
    <mergeCell ref="C165:G165"/>
    <mergeCell ref="A50:T50"/>
    <mergeCell ref="A51:G51"/>
    <mergeCell ref="H51:X51"/>
    <mergeCell ref="H167:S167"/>
    <mergeCell ref="H169:S169"/>
    <mergeCell ref="H54:X54"/>
    <mergeCell ref="H53:X53"/>
    <mergeCell ref="T58:U58"/>
    <mergeCell ref="H52:X52"/>
    <mergeCell ref="H58:S58"/>
    <mergeCell ref="A52:G52"/>
    <mergeCell ref="A54:G54"/>
    <mergeCell ref="C56:G56"/>
    <mergeCell ref="H56:S56"/>
    <mergeCell ref="X56:Y56"/>
    <mergeCell ref="C166:G166"/>
    <mergeCell ref="H12:S12"/>
    <mergeCell ref="C9:G9"/>
    <mergeCell ref="A11:B11"/>
    <mergeCell ref="C11:G11"/>
    <mergeCell ref="H11:S11"/>
    <mergeCell ref="A1:T1"/>
    <mergeCell ref="Z2:AA2"/>
    <mergeCell ref="Z3:AA3"/>
    <mergeCell ref="A2:G2"/>
    <mergeCell ref="T6:T8"/>
    <mergeCell ref="U6:U8"/>
    <mergeCell ref="V6:V8"/>
    <mergeCell ref="W6:W7"/>
    <mergeCell ref="X6:Y6"/>
    <mergeCell ref="X7:Y7"/>
    <mergeCell ref="H6:S6"/>
    <mergeCell ref="H7:S7"/>
    <mergeCell ref="H8:S8"/>
    <mergeCell ref="A3:G3"/>
    <mergeCell ref="A4:G4"/>
    <mergeCell ref="A5:G5"/>
    <mergeCell ref="AL8:AM8"/>
    <mergeCell ref="H9:U9"/>
    <mergeCell ref="AJ8:AK8"/>
    <mergeCell ref="AH8:AI8"/>
    <mergeCell ref="AF8:AG8"/>
    <mergeCell ref="AB8:AC8"/>
    <mergeCell ref="AD8:AE8"/>
    <mergeCell ref="A6:A8"/>
    <mergeCell ref="B6:B8"/>
    <mergeCell ref="C6:G6"/>
    <mergeCell ref="C7:G7"/>
    <mergeCell ref="C8:G8"/>
    <mergeCell ref="AE2:AG2"/>
    <mergeCell ref="AE3:AG3"/>
    <mergeCell ref="AE4:AG4"/>
    <mergeCell ref="AB7:AK7"/>
    <mergeCell ref="Z5:AA5"/>
    <mergeCell ref="Z4:AA4"/>
    <mergeCell ref="H2:X2"/>
    <mergeCell ref="H3:X3"/>
    <mergeCell ref="H4:X4"/>
    <mergeCell ref="Z6:AA7"/>
    <mergeCell ref="AE5:AG5"/>
    <mergeCell ref="H5:X5"/>
    <mergeCell ref="C205:G205"/>
    <mergeCell ref="H205:S205"/>
    <mergeCell ref="T205:U205"/>
    <mergeCell ref="T196:U196"/>
    <mergeCell ref="T197:U197"/>
    <mergeCell ref="T194:U194"/>
    <mergeCell ref="C202:G202"/>
    <mergeCell ref="H202:S202"/>
    <mergeCell ref="T202:U202"/>
    <mergeCell ref="C199:G199"/>
    <mergeCell ref="H199:S199"/>
    <mergeCell ref="C200:G200"/>
    <mergeCell ref="H200:S200"/>
    <mergeCell ref="T200:U200"/>
    <mergeCell ref="C201:G201"/>
    <mergeCell ref="H201:S201"/>
    <mergeCell ref="T201:U201"/>
    <mergeCell ref="H177:S177"/>
    <mergeCell ref="A199:B199"/>
    <mergeCell ref="A200:B200"/>
    <mergeCell ref="A201:B201"/>
    <mergeCell ref="A202:B202"/>
    <mergeCell ref="A180:B180"/>
    <mergeCell ref="A182:B182"/>
    <mergeCell ref="A183:B183"/>
    <mergeCell ref="A184:B184"/>
    <mergeCell ref="A185:B185"/>
    <mergeCell ref="A187:B187"/>
    <mergeCell ref="A194:B194"/>
    <mergeCell ref="A195:B195"/>
    <mergeCell ref="A198:B198"/>
    <mergeCell ref="C197:G197"/>
    <mergeCell ref="H197:S197"/>
    <mergeCell ref="C194:G194"/>
    <mergeCell ref="H194:S194"/>
    <mergeCell ref="H186:S186"/>
    <mergeCell ref="C187:G187"/>
    <mergeCell ref="H187:S187"/>
    <mergeCell ref="C183:G183"/>
    <mergeCell ref="H183:S183"/>
    <mergeCell ref="C181:G181"/>
  </mergeCells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50"/>
  <sheetViews>
    <sheetView view="pageBreakPreview" zoomScale="110" zoomScaleNormal="120" zoomScaleSheetLayoutView="110" workbookViewId="0">
      <selection activeCell="AB1" sqref="AB1"/>
    </sheetView>
  </sheetViews>
  <sheetFormatPr defaultRowHeight="15"/>
  <cols>
    <col min="1" max="19" width="1.7109375" customWidth="1"/>
    <col min="20" max="21" width="2.7109375" customWidth="1"/>
    <col min="22" max="27" width="8.28515625" customWidth="1"/>
  </cols>
  <sheetData>
    <row r="1" spans="1:30" ht="15.75" thickBot="1">
      <c r="A1" s="499" t="s">
        <v>36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  <c r="P1" s="499"/>
      <c r="Q1" s="499"/>
      <c r="R1" s="499"/>
      <c r="S1" s="499"/>
      <c r="T1" s="499"/>
      <c r="U1" s="24"/>
      <c r="V1" s="24"/>
      <c r="W1" s="24"/>
      <c r="X1" s="24"/>
      <c r="Y1" s="24"/>
      <c r="Z1" s="21" t="s">
        <v>39</v>
      </c>
      <c r="AA1" s="21">
        <f>Konstrukce!AA148+1</f>
        <v>6</v>
      </c>
    </row>
    <row r="2" spans="1:30">
      <c r="A2" s="502" t="s">
        <v>37</v>
      </c>
      <c r="B2" s="490"/>
      <c r="C2" s="490"/>
      <c r="D2" s="490"/>
      <c r="E2" s="490"/>
      <c r="F2" s="490"/>
      <c r="G2" s="491"/>
      <c r="H2" s="467" t="s">
        <v>1932</v>
      </c>
      <c r="I2" s="430"/>
      <c r="J2" s="430"/>
      <c r="K2" s="430"/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W2" s="430"/>
      <c r="X2" s="468"/>
      <c r="Y2" s="326" t="s">
        <v>46</v>
      </c>
      <c r="Z2" s="435"/>
      <c r="AA2" s="437"/>
    </row>
    <row r="3" spans="1:30">
      <c r="A3" s="520"/>
      <c r="B3" s="496"/>
      <c r="C3" s="496"/>
      <c r="D3" s="496"/>
      <c r="E3" s="496"/>
      <c r="F3" s="496"/>
      <c r="G3" s="497"/>
      <c r="H3" s="469" t="s">
        <v>1933</v>
      </c>
      <c r="I3" s="470"/>
      <c r="J3" s="470"/>
      <c r="K3" s="470"/>
      <c r="L3" s="470"/>
      <c r="M3" s="470"/>
      <c r="N3" s="470"/>
      <c r="O3" s="470"/>
      <c r="P3" s="470"/>
      <c r="Q3" s="470"/>
      <c r="R3" s="470"/>
      <c r="S3" s="470"/>
      <c r="T3" s="470"/>
      <c r="U3" s="470"/>
      <c r="V3" s="470"/>
      <c r="W3" s="470"/>
      <c r="X3" s="471"/>
      <c r="Y3" s="25" t="s">
        <v>40</v>
      </c>
      <c r="Z3" s="500" t="s">
        <v>1940</v>
      </c>
      <c r="AA3" s="501"/>
    </row>
    <row r="4" spans="1:30">
      <c r="A4" s="521" t="s">
        <v>38</v>
      </c>
      <c r="B4" s="522"/>
      <c r="C4" s="522"/>
      <c r="D4" s="522"/>
      <c r="E4" s="522"/>
      <c r="F4" s="522"/>
      <c r="G4" s="523"/>
      <c r="H4" s="472" t="s">
        <v>1936</v>
      </c>
      <c r="I4" s="473"/>
      <c r="J4" s="473"/>
      <c r="K4" s="473"/>
      <c r="L4" s="473"/>
      <c r="M4" s="473"/>
      <c r="N4" s="473"/>
      <c r="O4" s="473"/>
      <c r="P4" s="473"/>
      <c r="Q4" s="473"/>
      <c r="R4" s="473"/>
      <c r="S4" s="473"/>
      <c r="T4" s="473"/>
      <c r="U4" s="473"/>
      <c r="V4" s="473"/>
      <c r="W4" s="473"/>
      <c r="X4" s="474"/>
      <c r="Y4" s="26" t="s">
        <v>47</v>
      </c>
      <c r="Z4" s="465"/>
      <c r="AA4" s="466"/>
    </row>
    <row r="5" spans="1:30" ht="15.75" thickBot="1">
      <c r="A5" s="418"/>
      <c r="B5" s="407"/>
      <c r="C5" s="407"/>
      <c r="D5" s="407"/>
      <c r="E5" s="407"/>
      <c r="F5" s="407"/>
      <c r="G5" s="415"/>
      <c r="H5" s="479" t="s">
        <v>1937</v>
      </c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0"/>
      <c r="T5" s="480"/>
      <c r="U5" s="480"/>
      <c r="V5" s="480"/>
      <c r="W5" s="480"/>
      <c r="X5" s="481"/>
      <c r="Y5" s="97" t="s">
        <v>40</v>
      </c>
      <c r="Z5" s="463" t="s">
        <v>1941</v>
      </c>
      <c r="AA5" s="464"/>
    </row>
    <row r="6" spans="1:30">
      <c r="A6" s="483" t="s">
        <v>40</v>
      </c>
      <c r="B6" s="486" t="s">
        <v>41</v>
      </c>
      <c r="C6" s="489" t="s">
        <v>40</v>
      </c>
      <c r="D6" s="490"/>
      <c r="E6" s="490"/>
      <c r="F6" s="490"/>
      <c r="G6" s="491"/>
      <c r="H6" s="467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68"/>
      <c r="T6" s="503" t="s">
        <v>48</v>
      </c>
      <c r="U6" s="506" t="s">
        <v>49</v>
      </c>
      <c r="V6" s="509" t="s">
        <v>50</v>
      </c>
      <c r="W6" s="512" t="s">
        <v>51</v>
      </c>
      <c r="X6" s="514" t="s">
        <v>53</v>
      </c>
      <c r="Y6" s="515"/>
      <c r="Z6" s="475" t="s">
        <v>43</v>
      </c>
      <c r="AA6" s="476"/>
    </row>
    <row r="7" spans="1:30">
      <c r="A7" s="484"/>
      <c r="B7" s="487"/>
      <c r="C7" s="492" t="s">
        <v>42</v>
      </c>
      <c r="D7" s="493"/>
      <c r="E7" s="493"/>
      <c r="F7" s="493"/>
      <c r="G7" s="494"/>
      <c r="H7" s="482" t="s">
        <v>57</v>
      </c>
      <c r="I7" s="433"/>
      <c r="J7" s="433"/>
      <c r="K7" s="433"/>
      <c r="L7" s="433"/>
      <c r="M7" s="433"/>
      <c r="N7" s="433"/>
      <c r="O7" s="433"/>
      <c r="P7" s="433"/>
      <c r="Q7" s="433"/>
      <c r="R7" s="433"/>
      <c r="S7" s="518"/>
      <c r="T7" s="504"/>
      <c r="U7" s="507"/>
      <c r="V7" s="510"/>
      <c r="W7" s="513"/>
      <c r="X7" s="516" t="s">
        <v>54</v>
      </c>
      <c r="Y7" s="517"/>
      <c r="Z7" s="477"/>
      <c r="AA7" s="478"/>
    </row>
    <row r="8" spans="1:30">
      <c r="A8" s="485"/>
      <c r="B8" s="488"/>
      <c r="C8" s="495" t="s">
        <v>41</v>
      </c>
      <c r="D8" s="496"/>
      <c r="E8" s="496"/>
      <c r="F8" s="496"/>
      <c r="G8" s="497"/>
      <c r="H8" s="438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519"/>
      <c r="T8" s="505"/>
      <c r="U8" s="508"/>
      <c r="V8" s="511"/>
      <c r="W8" s="27" t="s">
        <v>52</v>
      </c>
      <c r="X8" s="27" t="s">
        <v>55</v>
      </c>
      <c r="Y8" s="28" t="s">
        <v>56</v>
      </c>
      <c r="Z8" s="27" t="s">
        <v>44</v>
      </c>
      <c r="AA8" s="29" t="s">
        <v>45</v>
      </c>
    </row>
    <row r="9" spans="1:30">
      <c r="A9" s="24"/>
      <c r="B9" s="24"/>
      <c r="C9" s="450">
        <v>783</v>
      </c>
      <c r="D9" s="450"/>
      <c r="E9" s="450"/>
      <c r="F9" s="450"/>
      <c r="G9" s="450"/>
      <c r="H9" s="450" t="s">
        <v>130</v>
      </c>
      <c r="I9" s="450"/>
      <c r="J9" s="450"/>
      <c r="K9" s="450"/>
      <c r="L9" s="450"/>
      <c r="M9" s="450"/>
      <c r="N9" s="450"/>
      <c r="O9" s="450"/>
      <c r="P9" s="450"/>
      <c r="Q9" s="450"/>
      <c r="R9" s="450"/>
      <c r="S9" s="450"/>
      <c r="T9" s="450"/>
      <c r="U9" s="450"/>
      <c r="V9" s="24"/>
      <c r="W9" s="24"/>
      <c r="X9" s="24"/>
      <c r="Y9" s="24"/>
      <c r="Z9" s="24"/>
      <c r="AA9" s="24"/>
    </row>
    <row r="10" spans="1:30">
      <c r="AB10" s="21"/>
      <c r="AC10" s="420"/>
      <c r="AD10" s="420"/>
    </row>
    <row r="11" spans="1:30" s="126" customFormat="1">
      <c r="A11" s="420">
        <v>1</v>
      </c>
      <c r="B11" s="420"/>
      <c r="C11" s="420"/>
      <c r="D11" s="420"/>
      <c r="E11" s="420"/>
      <c r="F11" s="420"/>
      <c r="G11" s="420"/>
      <c r="H11" s="452" t="s">
        <v>203</v>
      </c>
      <c r="I11" s="452"/>
      <c r="J11" s="452"/>
      <c r="K11" s="452"/>
      <c r="L11" s="452"/>
      <c r="M11" s="452"/>
      <c r="N11" s="452"/>
      <c r="O11" s="452"/>
      <c r="P11" s="452"/>
      <c r="Q11" s="452"/>
      <c r="R11" s="452"/>
      <c r="S11" s="452"/>
      <c r="T11" s="452"/>
      <c r="U11" s="452"/>
    </row>
    <row r="12" spans="1:30" s="126" customFormat="1">
      <c r="A12" s="122"/>
      <c r="B12" s="122"/>
      <c r="C12" s="122"/>
      <c r="D12" s="122"/>
      <c r="E12" s="122"/>
      <c r="F12" s="122"/>
      <c r="G12" s="122"/>
      <c r="H12" s="452" t="s">
        <v>204</v>
      </c>
      <c r="I12" s="452"/>
      <c r="J12" s="452"/>
      <c r="K12" s="452"/>
      <c r="L12" s="452"/>
      <c r="M12" s="452"/>
      <c r="N12" s="452"/>
      <c r="O12" s="452"/>
      <c r="P12" s="452"/>
      <c r="Q12" s="452"/>
      <c r="R12" s="452"/>
      <c r="S12" s="452"/>
      <c r="T12" s="452"/>
      <c r="U12" s="452"/>
    </row>
    <row r="13" spans="1:30" s="126" customFormat="1">
      <c r="H13" s="452" t="s">
        <v>205</v>
      </c>
      <c r="I13" s="452"/>
      <c r="J13" s="452"/>
      <c r="K13" s="452"/>
      <c r="L13" s="452"/>
      <c r="M13" s="452"/>
      <c r="N13" s="452"/>
      <c r="O13" s="452"/>
      <c r="P13" s="452"/>
      <c r="Q13" s="452"/>
      <c r="R13" s="452"/>
      <c r="S13" s="452"/>
      <c r="T13" s="452"/>
      <c r="U13" s="452"/>
    </row>
    <row r="14" spans="1:30" s="126" customFormat="1">
      <c r="A14" s="1"/>
      <c r="B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30" s="126" customFormat="1">
      <c r="H15" s="498" t="s">
        <v>1952</v>
      </c>
      <c r="I15" s="498"/>
      <c r="J15" s="498"/>
      <c r="K15" s="498"/>
      <c r="L15" s="498"/>
      <c r="M15" s="498"/>
      <c r="N15" s="498"/>
      <c r="O15" s="498"/>
      <c r="P15" s="498"/>
      <c r="Q15" s="498"/>
      <c r="R15" s="498"/>
      <c r="S15" s="498"/>
    </row>
    <row r="16" spans="1:30" s="126" customFormat="1">
      <c r="A16" s="1"/>
      <c r="B16" s="1"/>
      <c r="H16" s="452" t="s">
        <v>1944</v>
      </c>
      <c r="I16" s="452"/>
      <c r="J16" s="452"/>
      <c r="K16" s="452"/>
      <c r="L16" s="452"/>
      <c r="M16" s="452"/>
      <c r="N16" s="452"/>
      <c r="O16" s="452"/>
      <c r="P16" s="452"/>
      <c r="Q16" s="452"/>
      <c r="R16" s="452"/>
      <c r="S16" s="452"/>
      <c r="T16" s="420" t="s">
        <v>132</v>
      </c>
      <c r="U16" s="420"/>
      <c r="V16" s="126">
        <v>115</v>
      </c>
    </row>
    <row r="17" spans="1:30" s="126" customFormat="1">
      <c r="A17" s="1"/>
      <c r="B17" s="1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2"/>
      <c r="U17" s="122"/>
    </row>
    <row r="18" spans="1:30" s="126" customFormat="1">
      <c r="A18" s="1"/>
      <c r="B18" s="1"/>
      <c r="H18" s="498" t="s">
        <v>1964</v>
      </c>
      <c r="I18" s="498"/>
      <c r="J18" s="498"/>
      <c r="K18" s="498"/>
      <c r="L18" s="498"/>
      <c r="M18" s="498"/>
      <c r="N18" s="498"/>
      <c r="O18" s="498"/>
      <c r="P18" s="498"/>
      <c r="Q18" s="498"/>
      <c r="R18" s="498"/>
      <c r="S18" s="498"/>
      <c r="T18" s="122"/>
      <c r="U18" s="122"/>
    </row>
    <row r="19" spans="1:30" s="126" customFormat="1">
      <c r="A19" s="1"/>
      <c r="B19" s="1"/>
      <c r="H19" s="452" t="s">
        <v>1966</v>
      </c>
      <c r="I19" s="452"/>
      <c r="J19" s="452"/>
      <c r="K19" s="452"/>
      <c r="L19" s="452"/>
      <c r="M19" s="452"/>
      <c r="N19" s="452"/>
      <c r="O19" s="452"/>
      <c r="P19" s="452"/>
      <c r="Q19" s="452"/>
      <c r="R19" s="452"/>
      <c r="S19" s="452"/>
      <c r="T19" s="420" t="s">
        <v>132</v>
      </c>
      <c r="U19" s="420"/>
      <c r="V19" s="336">
        <v>195.54</v>
      </c>
    </row>
    <row r="20" spans="1:30" s="126" customFormat="1">
      <c r="A20" s="1"/>
      <c r="B20" s="1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2"/>
      <c r="U20" s="122"/>
    </row>
    <row r="21" spans="1:30" s="126" customFormat="1">
      <c r="A21" s="1"/>
      <c r="B21" s="1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2"/>
      <c r="U21" s="122"/>
    </row>
    <row r="22" spans="1:30" s="126" customFormat="1">
      <c r="A22" s="1"/>
      <c r="B22" s="1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2"/>
      <c r="U22" s="122"/>
    </row>
    <row r="23" spans="1:30" s="126" customFormat="1">
      <c r="A23" s="1"/>
      <c r="B23" s="1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2"/>
      <c r="U23" s="122"/>
    </row>
    <row r="24" spans="1:30" s="126" customFormat="1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AB24" s="70"/>
      <c r="AD24" s="70"/>
    </row>
    <row r="25" spans="1:30" s="126" customFormat="1"/>
    <row r="26" spans="1:30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30">
      <c r="A27" s="450" t="s">
        <v>133</v>
      </c>
      <c r="B27" s="450"/>
      <c r="C27" s="450"/>
      <c r="D27" s="450"/>
      <c r="E27" s="450"/>
      <c r="F27" s="450"/>
      <c r="G27" s="450"/>
      <c r="H27" s="450"/>
      <c r="I27" s="450"/>
      <c r="J27" s="450"/>
      <c r="K27" s="450"/>
      <c r="L27" s="450"/>
      <c r="M27" s="450"/>
      <c r="N27" s="450"/>
      <c r="O27" s="450"/>
      <c r="P27" s="450"/>
      <c r="Q27" s="450"/>
      <c r="R27" s="450"/>
      <c r="S27" s="450"/>
      <c r="V27">
        <f>SUM(V9:V26)</f>
        <v>310.53999999999996</v>
      </c>
    </row>
    <row r="28" spans="1:30" s="126" customFormat="1">
      <c r="A28" s="123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</row>
    <row r="29" spans="1:30" s="126" customFormat="1">
      <c r="A29" s="420">
        <v>2</v>
      </c>
      <c r="B29" s="420"/>
      <c r="C29" s="420" t="s">
        <v>206</v>
      </c>
      <c r="D29" s="420"/>
      <c r="E29" s="420"/>
      <c r="F29" s="420"/>
      <c r="G29" s="420"/>
      <c r="H29" s="452" t="s">
        <v>207</v>
      </c>
      <c r="I29" s="452"/>
      <c r="J29" s="452"/>
      <c r="K29" s="452"/>
      <c r="L29" s="452"/>
      <c r="M29" s="452"/>
      <c r="N29" s="452"/>
      <c r="O29" s="452"/>
      <c r="P29" s="452"/>
      <c r="Q29" s="452"/>
      <c r="R29" s="452"/>
      <c r="S29" s="452"/>
    </row>
    <row r="30" spans="1:30" s="126" customFormat="1">
      <c r="A30" s="122"/>
      <c r="B30" s="122"/>
      <c r="C30" s="122"/>
      <c r="D30" s="122"/>
      <c r="E30" s="122"/>
      <c r="F30" s="122"/>
      <c r="G30" s="122"/>
      <c r="H30" s="452" t="s">
        <v>208</v>
      </c>
      <c r="I30" s="452"/>
      <c r="J30" s="452"/>
      <c r="K30" s="452"/>
      <c r="L30" s="452"/>
      <c r="M30" s="452"/>
      <c r="N30" s="452"/>
      <c r="O30" s="452"/>
      <c r="P30" s="452"/>
      <c r="Q30" s="452"/>
      <c r="R30" s="452"/>
      <c r="S30" s="452"/>
      <c r="T30" s="420" t="s">
        <v>132</v>
      </c>
      <c r="U30" s="420"/>
      <c r="V30" s="126">
        <f>V27</f>
        <v>310.53999999999996</v>
      </c>
      <c r="W30" s="170">
        <v>0</v>
      </c>
      <c r="X30" s="69">
        <f>V30*W30</f>
        <v>0</v>
      </c>
    </row>
    <row r="31" spans="1:30" s="126" customFormat="1">
      <c r="H31" s="124"/>
      <c r="I31" s="124"/>
      <c r="J31" s="124"/>
      <c r="K31" s="124"/>
      <c r="L31" s="124"/>
      <c r="M31" s="124"/>
      <c r="N31" s="124"/>
      <c r="O31" s="124"/>
      <c r="P31" s="124"/>
      <c r="Q31" s="122"/>
      <c r="R31" s="122"/>
      <c r="S31" s="122"/>
      <c r="T31" s="122"/>
      <c r="U31" s="122"/>
      <c r="X31" s="69"/>
    </row>
    <row r="32" spans="1:30" s="126" customFormat="1">
      <c r="A32" s="420">
        <v>3</v>
      </c>
      <c r="B32" s="420"/>
      <c r="C32" s="420" t="s">
        <v>209</v>
      </c>
      <c r="D32" s="420"/>
      <c r="E32" s="420"/>
      <c r="F32" s="420"/>
      <c r="G32" s="420"/>
      <c r="H32" s="452" t="s">
        <v>210</v>
      </c>
      <c r="I32" s="452"/>
      <c r="J32" s="452"/>
      <c r="K32" s="452"/>
      <c r="L32" s="452"/>
      <c r="M32" s="452"/>
      <c r="N32" s="452"/>
      <c r="O32" s="452"/>
      <c r="P32" s="452"/>
      <c r="Q32" s="452"/>
      <c r="R32" s="452"/>
      <c r="S32" s="452"/>
      <c r="X32" s="69"/>
      <c r="AB32" s="70"/>
      <c r="AD32" s="70"/>
    </row>
    <row r="33" spans="1:30" s="126" customFormat="1">
      <c r="A33" s="122"/>
      <c r="B33" s="122"/>
      <c r="C33" s="122"/>
      <c r="D33" s="122"/>
      <c r="E33" s="122"/>
      <c r="F33" s="122"/>
      <c r="G33" s="122"/>
      <c r="H33" s="452" t="s">
        <v>211</v>
      </c>
      <c r="I33" s="452"/>
      <c r="J33" s="452"/>
      <c r="K33" s="452"/>
      <c r="L33" s="452"/>
      <c r="M33" s="452"/>
      <c r="N33" s="452"/>
      <c r="O33" s="452"/>
      <c r="P33" s="452"/>
      <c r="Q33" s="452"/>
      <c r="R33" s="452"/>
      <c r="S33" s="452"/>
      <c r="T33" s="420" t="s">
        <v>132</v>
      </c>
      <c r="U33" s="420"/>
      <c r="V33" s="126">
        <f>V27</f>
        <v>310.53999999999996</v>
      </c>
      <c r="W33" s="170">
        <v>0</v>
      </c>
      <c r="X33" s="69">
        <f>V33*W33</f>
        <v>0</v>
      </c>
    </row>
    <row r="34" spans="1:30" s="126" customFormat="1">
      <c r="H34" s="124"/>
      <c r="I34" s="124"/>
      <c r="J34" s="124"/>
      <c r="K34" s="124"/>
      <c r="L34" s="124"/>
      <c r="M34" s="124"/>
      <c r="N34" s="124"/>
      <c r="O34" s="124"/>
      <c r="P34" s="124"/>
      <c r="Q34" s="122"/>
      <c r="R34" s="122"/>
      <c r="S34" s="122"/>
      <c r="T34" s="122"/>
      <c r="U34" s="122"/>
      <c r="X34" s="69"/>
    </row>
    <row r="35" spans="1:30" s="126" customFormat="1">
      <c r="A35" s="420">
        <v>4</v>
      </c>
      <c r="B35" s="420"/>
      <c r="C35" s="420" t="s">
        <v>212</v>
      </c>
      <c r="D35" s="420"/>
      <c r="E35" s="420"/>
      <c r="F35" s="420"/>
      <c r="G35" s="420"/>
      <c r="H35" s="452" t="s">
        <v>213</v>
      </c>
      <c r="I35" s="452"/>
      <c r="J35" s="452"/>
      <c r="K35" s="452"/>
      <c r="L35" s="452"/>
      <c r="M35" s="452"/>
      <c r="N35" s="452"/>
      <c r="O35" s="452"/>
      <c r="P35" s="452"/>
      <c r="Q35" s="452"/>
      <c r="R35" s="452"/>
      <c r="S35" s="452"/>
      <c r="X35" s="69"/>
    </row>
    <row r="36" spans="1:30" s="126" customFormat="1">
      <c r="A36" s="122"/>
      <c r="B36" s="122"/>
      <c r="C36" s="122"/>
      <c r="D36" s="122"/>
      <c r="E36" s="122"/>
      <c r="F36" s="122"/>
      <c r="G36" s="122"/>
      <c r="H36" s="452" t="s">
        <v>214</v>
      </c>
      <c r="I36" s="452"/>
      <c r="J36" s="452"/>
      <c r="K36" s="452"/>
      <c r="L36" s="452"/>
      <c r="M36" s="452"/>
      <c r="N36" s="452"/>
      <c r="O36" s="452"/>
      <c r="P36" s="452"/>
      <c r="Q36" s="452"/>
      <c r="R36" s="452"/>
      <c r="S36" s="452"/>
      <c r="T36" s="420" t="s">
        <v>132</v>
      </c>
      <c r="U36" s="420"/>
      <c r="V36" s="126">
        <f>V27</f>
        <v>310.53999999999996</v>
      </c>
      <c r="W36" s="170">
        <v>0</v>
      </c>
      <c r="X36" s="69">
        <f>V36*W36</f>
        <v>0</v>
      </c>
    </row>
    <row r="37" spans="1:30" s="126" customFormat="1">
      <c r="A37" s="123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</row>
    <row r="38" spans="1:30" s="126" customFormat="1">
      <c r="A38" s="420">
        <v>5</v>
      </c>
      <c r="B38" s="420"/>
      <c r="C38" s="420" t="s">
        <v>215</v>
      </c>
      <c r="D38" s="420"/>
      <c r="E38" s="420"/>
      <c r="F38" s="420"/>
      <c r="G38" s="420"/>
      <c r="H38" s="452" t="s">
        <v>216</v>
      </c>
      <c r="I38" s="452"/>
      <c r="J38" s="452"/>
      <c r="K38" s="452"/>
      <c r="L38" s="452"/>
      <c r="M38" s="452"/>
      <c r="N38" s="452"/>
      <c r="O38" s="452"/>
      <c r="P38" s="452"/>
      <c r="Q38" s="452"/>
      <c r="R38" s="452"/>
      <c r="S38" s="452"/>
    </row>
    <row r="39" spans="1:30" s="126" customFormat="1">
      <c r="A39" s="122"/>
      <c r="B39" s="122"/>
      <c r="C39" s="122"/>
      <c r="D39" s="122"/>
      <c r="E39" s="122"/>
      <c r="F39" s="122"/>
      <c r="G39" s="122"/>
      <c r="H39" s="452" t="s">
        <v>217</v>
      </c>
      <c r="I39" s="452"/>
      <c r="J39" s="452"/>
      <c r="K39" s="452"/>
      <c r="L39" s="452"/>
      <c r="M39" s="452"/>
      <c r="N39" s="452"/>
      <c r="O39" s="452"/>
      <c r="P39" s="452"/>
      <c r="Q39" s="452"/>
      <c r="R39" s="452"/>
      <c r="S39" s="452"/>
    </row>
    <row r="40" spans="1:30" s="126" customFormat="1">
      <c r="A40" s="122"/>
      <c r="B40" s="122"/>
      <c r="C40" s="122"/>
      <c r="D40" s="122"/>
      <c r="E40" s="122"/>
      <c r="F40" s="122"/>
      <c r="G40" s="122"/>
      <c r="H40" s="452" t="s">
        <v>218</v>
      </c>
      <c r="I40" s="452"/>
      <c r="J40" s="452"/>
      <c r="K40" s="452"/>
      <c r="L40" s="452"/>
      <c r="M40" s="452"/>
      <c r="N40" s="452"/>
      <c r="O40" s="452"/>
      <c r="P40" s="452"/>
      <c r="Q40" s="452"/>
      <c r="R40" s="452"/>
      <c r="S40" s="452"/>
      <c r="T40" s="420" t="s">
        <v>132</v>
      </c>
      <c r="U40" s="420"/>
      <c r="V40" s="126">
        <f>V27</f>
        <v>310.53999999999996</v>
      </c>
      <c r="W40" s="170">
        <v>0</v>
      </c>
      <c r="X40" s="69">
        <f>V40*W40</f>
        <v>0</v>
      </c>
    </row>
    <row r="41" spans="1:30" s="126" customFormat="1">
      <c r="A41" s="122"/>
      <c r="B41" s="122"/>
      <c r="C41" s="122"/>
      <c r="D41" s="122"/>
      <c r="E41" s="122"/>
      <c r="F41" s="122"/>
      <c r="G41" s="122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2"/>
      <c r="U41" s="122"/>
      <c r="X41" s="69"/>
    </row>
    <row r="42" spans="1:30" s="126" customFormat="1">
      <c r="A42" s="420">
        <v>6</v>
      </c>
      <c r="B42" s="420"/>
      <c r="C42" s="420" t="s">
        <v>219</v>
      </c>
      <c r="D42" s="420"/>
      <c r="E42" s="420"/>
      <c r="F42" s="420"/>
      <c r="G42" s="420"/>
      <c r="H42" s="452" t="s">
        <v>220</v>
      </c>
      <c r="I42" s="452"/>
      <c r="J42" s="452"/>
      <c r="K42" s="452"/>
      <c r="L42" s="452"/>
      <c r="M42" s="452"/>
      <c r="N42" s="452"/>
      <c r="O42" s="452"/>
      <c r="P42" s="452"/>
      <c r="Q42" s="452"/>
      <c r="R42" s="452"/>
      <c r="S42" s="452"/>
    </row>
    <row r="43" spans="1:30" s="126" customFormat="1">
      <c r="A43" s="122"/>
      <c r="B43" s="122"/>
      <c r="C43" s="122"/>
      <c r="D43" s="122"/>
      <c r="E43" s="122"/>
      <c r="F43" s="122"/>
      <c r="G43" s="122"/>
      <c r="H43" s="452" t="s">
        <v>217</v>
      </c>
      <c r="I43" s="452"/>
      <c r="J43" s="452"/>
      <c r="K43" s="452"/>
      <c r="L43" s="452"/>
      <c r="M43" s="452"/>
      <c r="N43" s="452"/>
      <c r="O43" s="452"/>
      <c r="P43" s="452"/>
      <c r="Q43" s="452"/>
      <c r="R43" s="452"/>
      <c r="S43" s="452"/>
      <c r="AB43" s="70"/>
      <c r="AD43" s="70"/>
    </row>
    <row r="44" spans="1:30" s="126" customFormat="1">
      <c r="A44" s="122"/>
      <c r="B44" s="122"/>
      <c r="C44" s="122"/>
      <c r="D44" s="122"/>
      <c r="E44" s="122"/>
      <c r="F44" s="122"/>
      <c r="G44" s="122"/>
      <c r="H44" s="452" t="s">
        <v>218</v>
      </c>
      <c r="I44" s="452"/>
      <c r="J44" s="452"/>
      <c r="K44" s="452"/>
      <c r="L44" s="452"/>
      <c r="M44" s="452"/>
      <c r="N44" s="452"/>
      <c r="O44" s="452"/>
      <c r="P44" s="452"/>
      <c r="Q44" s="452"/>
      <c r="R44" s="452"/>
      <c r="S44" s="452"/>
      <c r="T44" s="420" t="s">
        <v>132</v>
      </c>
      <c r="U44" s="420"/>
      <c r="V44" s="126">
        <f>V27</f>
        <v>310.53999999999996</v>
      </c>
      <c r="W44" s="170">
        <v>0</v>
      </c>
      <c r="X44" s="69">
        <f>V44*W44</f>
        <v>0</v>
      </c>
    </row>
    <row r="45" spans="1:30" s="126" customFormat="1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25"/>
      <c r="W45" s="163"/>
      <c r="X45" s="73"/>
      <c r="Y45" s="125"/>
      <c r="Z45" s="125"/>
      <c r="AA45" s="125"/>
      <c r="AC45" s="84"/>
    </row>
    <row r="47" spans="1:30">
      <c r="A47" s="24"/>
      <c r="B47" s="24"/>
      <c r="C47" s="24"/>
      <c r="D47" s="24"/>
      <c r="E47" s="24"/>
      <c r="F47" s="24"/>
      <c r="G47" s="24"/>
      <c r="H47" s="524" t="s">
        <v>131</v>
      </c>
      <c r="I47" s="524"/>
      <c r="J47" s="524"/>
      <c r="K47" s="524"/>
      <c r="L47" s="524"/>
      <c r="M47" s="524"/>
      <c r="N47" s="524"/>
      <c r="O47" s="524"/>
      <c r="P47" s="524"/>
      <c r="Q47" s="524"/>
      <c r="R47" s="524"/>
      <c r="S47" s="524"/>
      <c r="T47" s="524"/>
      <c r="U47" s="24"/>
      <c r="V47" s="24"/>
      <c r="W47" s="24"/>
      <c r="X47" s="69"/>
    </row>
    <row r="48" spans="1:30">
      <c r="A48" s="24"/>
      <c r="B48" s="24"/>
      <c r="C48" s="24"/>
      <c r="D48" s="24"/>
      <c r="E48" s="24"/>
      <c r="F48" s="24"/>
      <c r="G48" s="24"/>
      <c r="H48" s="524" t="s">
        <v>130</v>
      </c>
      <c r="I48" s="524"/>
      <c r="J48" s="524"/>
      <c r="K48" s="524"/>
      <c r="L48" s="524"/>
      <c r="M48" s="524"/>
      <c r="N48" s="524"/>
      <c r="O48" s="524"/>
      <c r="P48" s="524"/>
      <c r="Q48" s="524"/>
      <c r="R48" s="524"/>
      <c r="S48" s="524"/>
      <c r="T48" s="524"/>
      <c r="U48" s="24"/>
      <c r="V48" s="24"/>
      <c r="W48" s="24"/>
      <c r="X48" s="69"/>
    </row>
    <row r="49" spans="1:24">
      <c r="A49" s="24"/>
      <c r="B49" s="24"/>
      <c r="C49" s="24"/>
      <c r="D49" s="24"/>
      <c r="E49" s="24"/>
      <c r="F49" s="24"/>
      <c r="G49" s="24"/>
      <c r="H49" s="524" t="s">
        <v>122</v>
      </c>
      <c r="I49" s="524"/>
      <c r="J49" s="524"/>
      <c r="K49" s="524"/>
      <c r="L49" s="524"/>
      <c r="M49" s="524"/>
      <c r="N49" s="524"/>
      <c r="O49" s="524"/>
      <c r="P49" s="524"/>
      <c r="Q49" s="524"/>
      <c r="R49" s="524"/>
      <c r="S49" s="524"/>
      <c r="T49" s="524"/>
      <c r="U49" s="24"/>
      <c r="V49" s="24"/>
      <c r="W49" s="24"/>
      <c r="X49" s="71">
        <f>SUM(X27:X45)</f>
        <v>0</v>
      </c>
    </row>
    <row r="50" spans="1:2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</sheetData>
  <mergeCells count="73">
    <mergeCell ref="A42:B42"/>
    <mergeCell ref="C42:G42"/>
    <mergeCell ref="H42:S42"/>
    <mergeCell ref="H43:S43"/>
    <mergeCell ref="H44:S44"/>
    <mergeCell ref="A38:B38"/>
    <mergeCell ref="C38:G38"/>
    <mergeCell ref="H38:S38"/>
    <mergeCell ref="H39:S39"/>
    <mergeCell ref="H40:S40"/>
    <mergeCell ref="A35:B35"/>
    <mergeCell ref="C35:G35"/>
    <mergeCell ref="H35:S35"/>
    <mergeCell ref="H36:S36"/>
    <mergeCell ref="T36:U36"/>
    <mergeCell ref="A32:B32"/>
    <mergeCell ref="C32:G32"/>
    <mergeCell ref="H32:S32"/>
    <mergeCell ref="H33:S33"/>
    <mergeCell ref="T33:U33"/>
    <mergeCell ref="AC10:AD10"/>
    <mergeCell ref="A27:S27"/>
    <mergeCell ref="A11:B11"/>
    <mergeCell ref="C11:G11"/>
    <mergeCell ref="H11:U11"/>
    <mergeCell ref="H18:S18"/>
    <mergeCell ref="H19:S19"/>
    <mergeCell ref="T19:U19"/>
    <mergeCell ref="Z6:AA7"/>
    <mergeCell ref="C9:G9"/>
    <mergeCell ref="H9:U9"/>
    <mergeCell ref="H47:T47"/>
    <mergeCell ref="H48:T48"/>
    <mergeCell ref="H12:U12"/>
    <mergeCell ref="H13:U13"/>
    <mergeCell ref="H15:S15"/>
    <mergeCell ref="H16:S16"/>
    <mergeCell ref="T16:U16"/>
    <mergeCell ref="T40:U40"/>
    <mergeCell ref="T44:U44"/>
    <mergeCell ref="X7:Y7"/>
    <mergeCell ref="C8:G8"/>
    <mergeCell ref="H8:S8"/>
    <mergeCell ref="U6:U8"/>
    <mergeCell ref="H49:T49"/>
    <mergeCell ref="V6:V8"/>
    <mergeCell ref="W6:W7"/>
    <mergeCell ref="X6:Y6"/>
    <mergeCell ref="A6:A8"/>
    <mergeCell ref="B6:B8"/>
    <mergeCell ref="C6:G6"/>
    <mergeCell ref="H6:S6"/>
    <mergeCell ref="T6:T8"/>
    <mergeCell ref="C7:G7"/>
    <mergeCell ref="H7:S7"/>
    <mergeCell ref="A29:B29"/>
    <mergeCell ref="C29:G29"/>
    <mergeCell ref="H29:S29"/>
    <mergeCell ref="H30:S30"/>
    <mergeCell ref="T30:U30"/>
    <mergeCell ref="A4:G4"/>
    <mergeCell ref="H4:X4"/>
    <mergeCell ref="Z4:AA4"/>
    <mergeCell ref="A5:G5"/>
    <mergeCell ref="Z5:AA5"/>
    <mergeCell ref="H5:X5"/>
    <mergeCell ref="A1:T1"/>
    <mergeCell ref="A2:G2"/>
    <mergeCell ref="H2:X2"/>
    <mergeCell ref="Z2:AA2"/>
    <mergeCell ref="A3:G3"/>
    <mergeCell ref="H3:X3"/>
    <mergeCell ref="Z3:AA3"/>
  </mergeCells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78"/>
  <sheetViews>
    <sheetView showGridLines="0" topLeftCell="A4" zoomScale="120" zoomScaleNormal="120" workbookViewId="0">
      <selection sqref="A1:G1"/>
    </sheetView>
  </sheetViews>
  <sheetFormatPr defaultRowHeight="15"/>
  <cols>
    <col min="1" max="1" width="12.7109375" customWidth="1"/>
    <col min="2" max="2" width="40.7109375" customWidth="1"/>
    <col min="3" max="7" width="6.7109375" customWidth="1"/>
    <col min="8" max="8" width="2.7109375" customWidth="1"/>
    <col min="9" max="10" width="30.7109375" customWidth="1"/>
    <col min="11" max="12" width="9.28515625" customWidth="1"/>
  </cols>
  <sheetData>
    <row r="1" spans="1:16" ht="27" thickBot="1">
      <c r="A1" s="591" t="s">
        <v>22</v>
      </c>
      <c r="B1" s="597"/>
      <c r="C1" s="597"/>
      <c r="D1" s="597"/>
      <c r="E1" s="597"/>
      <c r="F1" s="597"/>
      <c r="G1" s="598"/>
      <c r="I1" s="591" t="s">
        <v>129</v>
      </c>
      <c r="J1" s="592"/>
      <c r="K1" s="592"/>
      <c r="L1" s="593"/>
    </row>
    <row r="2" spans="1:16">
      <c r="A2" s="141" t="s">
        <v>23</v>
      </c>
      <c r="B2" s="561" t="s">
        <v>25</v>
      </c>
      <c r="C2" s="562"/>
      <c r="D2" s="562"/>
      <c r="E2" s="563"/>
      <c r="F2" s="555" t="s">
        <v>26</v>
      </c>
      <c r="G2" s="556"/>
      <c r="H2" s="8"/>
      <c r="I2" s="144"/>
      <c r="J2" s="145"/>
      <c r="K2" s="543" t="s">
        <v>82</v>
      </c>
      <c r="L2" s="544"/>
      <c r="M2" s="8"/>
      <c r="N2" s="8"/>
      <c r="O2" s="8"/>
      <c r="P2" s="8"/>
    </row>
    <row r="3" spans="1:16">
      <c r="A3" s="142" t="s">
        <v>29</v>
      </c>
      <c r="B3" s="564"/>
      <c r="C3" s="565"/>
      <c r="D3" s="565"/>
      <c r="E3" s="566"/>
      <c r="F3" s="557" t="s">
        <v>27</v>
      </c>
      <c r="G3" s="558"/>
      <c r="H3" s="8"/>
      <c r="I3" s="146"/>
      <c r="J3" s="147"/>
      <c r="K3" s="545" t="s">
        <v>28</v>
      </c>
      <c r="L3" s="546"/>
      <c r="M3" s="8"/>
      <c r="N3" s="8"/>
      <c r="O3" s="8"/>
      <c r="P3" s="8"/>
    </row>
    <row r="4" spans="1:16">
      <c r="A4" s="143" t="s">
        <v>24</v>
      </c>
      <c r="B4" s="567"/>
      <c r="C4" s="568"/>
      <c r="D4" s="568"/>
      <c r="E4" s="569"/>
      <c r="F4" s="559" t="s">
        <v>28</v>
      </c>
      <c r="G4" s="560"/>
      <c r="H4" s="8"/>
      <c r="I4" s="541" t="s">
        <v>81</v>
      </c>
      <c r="J4" s="542"/>
      <c r="K4" s="547" t="s">
        <v>24</v>
      </c>
      <c r="L4" s="548"/>
      <c r="M4" s="8"/>
      <c r="N4" s="8"/>
      <c r="O4" s="8"/>
      <c r="P4" s="8"/>
    </row>
    <row r="5" spans="1:16">
      <c r="A5" s="34">
        <v>553329</v>
      </c>
      <c r="B5" s="549" t="s">
        <v>30</v>
      </c>
      <c r="C5" s="550"/>
      <c r="D5" s="550"/>
      <c r="E5" s="550"/>
      <c r="F5" s="551"/>
      <c r="G5" s="99">
        <v>120.58</v>
      </c>
      <c r="H5" s="8"/>
      <c r="I5" s="146"/>
      <c r="J5" s="147"/>
      <c r="K5" s="148" t="s">
        <v>83</v>
      </c>
      <c r="L5" s="149" t="s">
        <v>85</v>
      </c>
      <c r="M5" s="8"/>
      <c r="N5" s="8"/>
      <c r="O5" s="8"/>
      <c r="P5" s="8"/>
    </row>
    <row r="6" spans="1:16">
      <c r="A6" s="35">
        <v>553329</v>
      </c>
      <c r="B6" s="552" t="s">
        <v>31</v>
      </c>
      <c r="C6" s="553"/>
      <c r="D6" s="553"/>
      <c r="E6" s="553"/>
      <c r="F6" s="554"/>
      <c r="G6" s="100"/>
      <c r="H6" s="8"/>
      <c r="I6" s="146"/>
      <c r="J6" s="147"/>
      <c r="K6" s="150">
        <v>553424</v>
      </c>
      <c r="L6" s="151">
        <v>553437</v>
      </c>
      <c r="M6" s="8"/>
      <c r="N6" s="8"/>
      <c r="O6" s="8"/>
      <c r="P6" s="8"/>
    </row>
    <row r="7" spans="1:16" ht="15.75" thickBot="1">
      <c r="A7" s="36"/>
      <c r="B7" s="572" t="s">
        <v>32</v>
      </c>
      <c r="C7" s="573"/>
      <c r="D7" s="573"/>
      <c r="E7" s="573"/>
      <c r="F7" s="574"/>
      <c r="G7" s="101">
        <v>96.86</v>
      </c>
      <c r="H7" s="8"/>
      <c r="I7" s="146"/>
      <c r="J7" s="147"/>
      <c r="K7" s="152" t="s">
        <v>84</v>
      </c>
      <c r="L7" s="153"/>
      <c r="M7" s="8"/>
      <c r="N7" s="8"/>
      <c r="O7" s="8"/>
      <c r="P7" s="8"/>
    </row>
    <row r="8" spans="1:16">
      <c r="A8" s="34">
        <v>553331</v>
      </c>
      <c r="B8" s="549" t="s">
        <v>33</v>
      </c>
      <c r="C8" s="550"/>
      <c r="D8" s="550"/>
      <c r="E8" s="550"/>
      <c r="F8" s="551"/>
      <c r="G8" s="100">
        <v>152.43</v>
      </c>
      <c r="I8" s="54" t="s">
        <v>86</v>
      </c>
      <c r="J8" s="41"/>
      <c r="K8" s="44"/>
      <c r="L8" s="46"/>
    </row>
    <row r="9" spans="1:16">
      <c r="A9" s="37" t="s">
        <v>34</v>
      </c>
      <c r="B9" s="549" t="s">
        <v>35</v>
      </c>
      <c r="C9" s="550"/>
      <c r="D9" s="550"/>
      <c r="E9" s="550"/>
      <c r="F9" s="551"/>
      <c r="G9" s="99">
        <v>87.44</v>
      </c>
      <c r="I9" s="39" t="s">
        <v>97</v>
      </c>
      <c r="J9" s="42" t="s">
        <v>732</v>
      </c>
      <c r="K9" s="13">
        <v>39.18</v>
      </c>
      <c r="L9" s="53">
        <v>38</v>
      </c>
    </row>
    <row r="10" spans="1:16">
      <c r="A10" s="37" t="s">
        <v>58</v>
      </c>
      <c r="B10" s="549" t="s">
        <v>59</v>
      </c>
      <c r="C10" s="550"/>
      <c r="D10" s="550"/>
      <c r="E10" s="550"/>
      <c r="F10" s="551"/>
      <c r="G10" s="99">
        <v>97.8</v>
      </c>
      <c r="I10" s="39"/>
      <c r="J10" s="42" t="s">
        <v>733</v>
      </c>
      <c r="K10" s="52">
        <v>40.549999999999997</v>
      </c>
      <c r="L10" s="47">
        <v>39.33</v>
      </c>
    </row>
    <row r="11" spans="1:16">
      <c r="A11" s="37" t="s">
        <v>60</v>
      </c>
      <c r="B11" s="549" t="s">
        <v>62</v>
      </c>
      <c r="C11" s="550"/>
      <c r="D11" s="550"/>
      <c r="E11" s="550"/>
      <c r="F11" s="551"/>
      <c r="G11" s="102">
        <v>159.07</v>
      </c>
      <c r="I11" s="39"/>
      <c r="J11" s="42" t="s">
        <v>87</v>
      </c>
      <c r="K11" s="13">
        <v>38.28</v>
      </c>
      <c r="L11" s="53">
        <v>37.130000000000003</v>
      </c>
    </row>
    <row r="12" spans="1:16">
      <c r="A12" s="37" t="s">
        <v>60</v>
      </c>
      <c r="B12" s="549" t="s">
        <v>63</v>
      </c>
      <c r="C12" s="550"/>
      <c r="D12" s="550"/>
      <c r="E12" s="550"/>
      <c r="F12" s="551"/>
      <c r="G12" s="102">
        <v>191.84</v>
      </c>
      <c r="I12" s="39"/>
      <c r="J12" s="8"/>
      <c r="K12" s="13"/>
      <c r="L12" s="47"/>
    </row>
    <row r="13" spans="1:16">
      <c r="A13" s="37" t="s">
        <v>60</v>
      </c>
      <c r="B13" s="549" t="s">
        <v>64</v>
      </c>
      <c r="C13" s="550"/>
      <c r="D13" s="550"/>
      <c r="E13" s="550"/>
      <c r="F13" s="551"/>
      <c r="G13" s="99">
        <v>122</v>
      </c>
      <c r="I13" s="39" t="s">
        <v>98</v>
      </c>
      <c r="J13" s="42" t="s">
        <v>734</v>
      </c>
      <c r="K13" s="13">
        <v>29.29</v>
      </c>
      <c r="L13" s="47">
        <v>28.41</v>
      </c>
    </row>
    <row r="14" spans="1:16">
      <c r="A14" s="37" t="s">
        <v>61</v>
      </c>
      <c r="B14" s="549" t="s">
        <v>195</v>
      </c>
      <c r="C14" s="550"/>
      <c r="D14" s="550"/>
      <c r="E14" s="550"/>
      <c r="F14" s="551"/>
      <c r="G14" s="102">
        <v>67.430000000000007</v>
      </c>
      <c r="I14" s="39"/>
      <c r="J14" s="42" t="s">
        <v>735</v>
      </c>
      <c r="K14" s="13">
        <v>27.93</v>
      </c>
      <c r="L14" s="53">
        <v>27.1</v>
      </c>
    </row>
    <row r="15" spans="1:16" ht="15.75" thickBot="1">
      <c r="A15" s="34">
        <v>553421</v>
      </c>
      <c r="B15" s="549" t="s">
        <v>65</v>
      </c>
      <c r="C15" s="550"/>
      <c r="D15" s="550"/>
      <c r="E15" s="550"/>
      <c r="F15" s="551"/>
      <c r="G15" s="99">
        <v>114.9</v>
      </c>
      <c r="I15" s="40"/>
      <c r="J15" s="43" t="s">
        <v>736</v>
      </c>
      <c r="K15" s="45">
        <v>28.43</v>
      </c>
      <c r="L15" s="48">
        <v>27.58</v>
      </c>
    </row>
    <row r="16" spans="1:16">
      <c r="A16" s="34">
        <v>553421</v>
      </c>
      <c r="B16" s="549" t="s">
        <v>66</v>
      </c>
      <c r="C16" s="550"/>
      <c r="D16" s="550"/>
      <c r="E16" s="550"/>
      <c r="F16" s="551"/>
      <c r="G16" s="102">
        <v>71.23</v>
      </c>
      <c r="I16" s="55" t="s">
        <v>88</v>
      </c>
      <c r="J16" s="7"/>
      <c r="K16" s="10"/>
      <c r="L16" s="50"/>
    </row>
    <row r="17" spans="1:12">
      <c r="A17" s="34">
        <v>553421</v>
      </c>
      <c r="B17" s="549" t="s">
        <v>67</v>
      </c>
      <c r="C17" s="550"/>
      <c r="D17" s="550"/>
      <c r="E17" s="550"/>
      <c r="F17" s="551"/>
      <c r="G17" s="102">
        <v>37.01</v>
      </c>
      <c r="I17" s="39" t="s">
        <v>89</v>
      </c>
      <c r="J17" s="49" t="s">
        <v>737</v>
      </c>
      <c r="K17" s="52">
        <v>26.13</v>
      </c>
      <c r="L17" s="47">
        <v>25.35</v>
      </c>
    </row>
    <row r="18" spans="1:12">
      <c r="A18" s="34">
        <v>553421</v>
      </c>
      <c r="B18" s="549" t="s">
        <v>68</v>
      </c>
      <c r="C18" s="550"/>
      <c r="D18" s="550"/>
      <c r="E18" s="550"/>
      <c r="F18" s="551"/>
      <c r="G18" s="99">
        <v>42.74</v>
      </c>
      <c r="I18" s="39"/>
      <c r="J18" s="42" t="s">
        <v>738</v>
      </c>
      <c r="K18" s="13">
        <v>24.56</v>
      </c>
      <c r="L18" s="53">
        <v>23.82</v>
      </c>
    </row>
    <row r="19" spans="1:12">
      <c r="A19" s="34">
        <v>553422</v>
      </c>
      <c r="B19" s="549" t="s">
        <v>69</v>
      </c>
      <c r="C19" s="550"/>
      <c r="D19" s="550"/>
      <c r="E19" s="550"/>
      <c r="F19" s="551"/>
      <c r="G19" s="102">
        <v>62.21</v>
      </c>
      <c r="I19" s="39"/>
      <c r="J19" s="42" t="s">
        <v>739</v>
      </c>
      <c r="K19" s="13">
        <v>23.16</v>
      </c>
      <c r="L19" s="47">
        <v>22.47</v>
      </c>
    </row>
    <row r="20" spans="1:12">
      <c r="A20" s="34">
        <v>553422</v>
      </c>
      <c r="B20" s="549" t="s">
        <v>70</v>
      </c>
      <c r="C20" s="550"/>
      <c r="D20" s="550"/>
      <c r="E20" s="550"/>
      <c r="F20" s="551"/>
      <c r="G20" s="102">
        <v>93.54</v>
      </c>
      <c r="I20" s="39"/>
      <c r="J20" s="42" t="s">
        <v>740</v>
      </c>
      <c r="K20" s="13">
        <v>23.94</v>
      </c>
      <c r="L20" s="53">
        <v>23.22</v>
      </c>
    </row>
    <row r="21" spans="1:12">
      <c r="A21" s="34">
        <v>553423</v>
      </c>
      <c r="B21" s="549" t="s">
        <v>71</v>
      </c>
      <c r="C21" s="550"/>
      <c r="D21" s="550"/>
      <c r="E21" s="550"/>
      <c r="F21" s="551"/>
      <c r="G21" s="102">
        <v>69.78</v>
      </c>
      <c r="I21" s="39"/>
      <c r="J21" s="42" t="s">
        <v>741</v>
      </c>
      <c r="K21" s="13">
        <v>24.52</v>
      </c>
      <c r="L21" s="47">
        <v>23.79</v>
      </c>
    </row>
    <row r="22" spans="1:12">
      <c r="A22" s="34">
        <v>553423</v>
      </c>
      <c r="B22" s="549" t="s">
        <v>72</v>
      </c>
      <c r="C22" s="550"/>
      <c r="D22" s="550"/>
      <c r="E22" s="550"/>
      <c r="F22" s="551"/>
      <c r="G22" s="102">
        <v>62.21</v>
      </c>
      <c r="I22" s="39"/>
      <c r="J22" s="42" t="s">
        <v>742</v>
      </c>
      <c r="K22" s="52">
        <v>23.86</v>
      </c>
      <c r="L22" s="47">
        <v>23.15</v>
      </c>
    </row>
    <row r="23" spans="1:12">
      <c r="A23" s="34">
        <v>553423</v>
      </c>
      <c r="B23" s="549" t="s">
        <v>73</v>
      </c>
      <c r="C23" s="550"/>
      <c r="D23" s="550"/>
      <c r="E23" s="550"/>
      <c r="F23" s="551"/>
      <c r="G23" s="99">
        <v>77.400000000000006</v>
      </c>
      <c r="I23" s="39"/>
      <c r="J23" s="42" t="s">
        <v>743</v>
      </c>
      <c r="K23" s="52">
        <v>24.71</v>
      </c>
      <c r="L23" s="47">
        <v>23.97</v>
      </c>
    </row>
    <row r="24" spans="1:12">
      <c r="A24" s="34">
        <v>553423</v>
      </c>
      <c r="B24" s="549" t="s">
        <v>74</v>
      </c>
      <c r="C24" s="550"/>
      <c r="D24" s="550"/>
      <c r="E24" s="550"/>
      <c r="F24" s="551"/>
      <c r="G24" s="102">
        <v>89.26</v>
      </c>
      <c r="I24" s="11"/>
      <c r="J24" s="9"/>
      <c r="K24" s="12"/>
      <c r="L24" s="51"/>
    </row>
    <row r="25" spans="1:12">
      <c r="A25" s="34">
        <v>553423</v>
      </c>
      <c r="B25" s="549" t="s">
        <v>75</v>
      </c>
      <c r="C25" s="550"/>
      <c r="D25" s="550"/>
      <c r="E25" s="550"/>
      <c r="F25" s="551"/>
      <c r="G25" s="99">
        <v>52.24</v>
      </c>
      <c r="I25" s="39" t="s">
        <v>202</v>
      </c>
      <c r="J25" s="49"/>
      <c r="K25" s="52">
        <v>32.26</v>
      </c>
      <c r="L25" s="53">
        <v>31.29</v>
      </c>
    </row>
    <row r="26" spans="1:12" ht="15.75" thickBot="1">
      <c r="A26" s="34">
        <v>553424</v>
      </c>
      <c r="B26" s="549" t="s">
        <v>76</v>
      </c>
      <c r="C26" s="550"/>
      <c r="D26" s="550"/>
      <c r="E26" s="550"/>
      <c r="F26" s="551"/>
      <c r="G26" s="102">
        <v>72.66</v>
      </c>
      <c r="I26" s="40" t="s">
        <v>90</v>
      </c>
      <c r="J26" s="43"/>
      <c r="K26" s="45">
        <v>21.66</v>
      </c>
      <c r="L26" s="172">
        <v>21.01</v>
      </c>
    </row>
    <row r="27" spans="1:12">
      <c r="A27" s="34">
        <v>553424</v>
      </c>
      <c r="B27" s="549" t="s">
        <v>714</v>
      </c>
      <c r="C27" s="550"/>
      <c r="D27" s="550"/>
      <c r="E27" s="550"/>
      <c r="F27" s="551"/>
      <c r="G27" s="102">
        <v>105.88</v>
      </c>
      <c r="I27" s="55" t="s">
        <v>91</v>
      </c>
      <c r="J27" s="7"/>
      <c r="K27" s="10"/>
      <c r="L27" s="50"/>
    </row>
    <row r="28" spans="1:12">
      <c r="A28" s="34">
        <v>553424</v>
      </c>
      <c r="B28" s="549" t="s">
        <v>77</v>
      </c>
      <c r="C28" s="550"/>
      <c r="D28" s="550"/>
      <c r="E28" s="550"/>
      <c r="F28" s="551"/>
      <c r="G28" s="102">
        <v>66.010000000000005</v>
      </c>
      <c r="I28" s="39" t="s">
        <v>94</v>
      </c>
      <c r="J28" s="42" t="s">
        <v>92</v>
      </c>
      <c r="K28" s="52">
        <v>30.14</v>
      </c>
      <c r="L28" s="47">
        <v>29.49</v>
      </c>
    </row>
    <row r="29" spans="1:12" ht="15.75" thickBot="1">
      <c r="A29" s="38">
        <v>553424</v>
      </c>
      <c r="B29" s="583" t="s">
        <v>78</v>
      </c>
      <c r="C29" s="584"/>
      <c r="D29" s="584"/>
      <c r="E29" s="584"/>
      <c r="F29" s="585"/>
      <c r="G29" s="171">
        <v>54.59</v>
      </c>
      <c r="I29" s="39"/>
      <c r="J29" s="42" t="s">
        <v>744</v>
      </c>
      <c r="K29" s="13">
        <v>23.59</v>
      </c>
      <c r="L29" s="47">
        <v>22.88</v>
      </c>
    </row>
    <row r="30" spans="1:12" ht="15.75" thickBot="1">
      <c r="A30" s="3"/>
      <c r="B30" s="3"/>
      <c r="C30" s="3"/>
      <c r="D30" s="3"/>
      <c r="E30" s="3"/>
      <c r="F30" s="3"/>
      <c r="G30" s="3"/>
      <c r="I30" s="39" t="s">
        <v>93</v>
      </c>
      <c r="J30" s="42" t="s">
        <v>744</v>
      </c>
      <c r="K30" s="13">
        <v>26.72</v>
      </c>
      <c r="L30" s="47">
        <v>25.92</v>
      </c>
    </row>
    <row r="31" spans="1:12" ht="15.75" thickBot="1">
      <c r="A31" s="154" t="s">
        <v>23</v>
      </c>
      <c r="B31" s="588" t="s">
        <v>109</v>
      </c>
      <c r="C31" s="555" t="s">
        <v>101</v>
      </c>
      <c r="D31" s="586"/>
      <c r="E31" s="586"/>
      <c r="F31" s="586"/>
      <c r="G31" s="556"/>
      <c r="I31" s="40" t="s">
        <v>95</v>
      </c>
      <c r="J31" s="43" t="s">
        <v>92</v>
      </c>
      <c r="K31" s="173">
        <v>29.68</v>
      </c>
      <c r="L31" s="48">
        <v>28.79</v>
      </c>
    </row>
    <row r="32" spans="1:12">
      <c r="A32" s="155" t="s">
        <v>29</v>
      </c>
      <c r="B32" s="589"/>
      <c r="C32" s="559" t="s">
        <v>102</v>
      </c>
      <c r="D32" s="587"/>
      <c r="E32" s="587"/>
      <c r="F32" s="587"/>
      <c r="G32" s="560"/>
      <c r="I32" s="55" t="s">
        <v>96</v>
      </c>
      <c r="J32" s="7"/>
      <c r="K32" s="10"/>
      <c r="L32" s="50"/>
    </row>
    <row r="33" spans="1:12">
      <c r="A33" s="156" t="s">
        <v>24</v>
      </c>
      <c r="B33" s="590"/>
      <c r="C33" s="157">
        <v>1</v>
      </c>
      <c r="D33" s="157">
        <v>2</v>
      </c>
      <c r="E33" s="157">
        <v>3</v>
      </c>
      <c r="F33" s="157">
        <v>4</v>
      </c>
      <c r="G33" s="158">
        <v>5</v>
      </c>
      <c r="I33" s="39" t="s">
        <v>99</v>
      </c>
      <c r="J33" s="49" t="s">
        <v>737</v>
      </c>
      <c r="K33" s="13">
        <v>28.03</v>
      </c>
      <c r="L33" s="53">
        <v>27.19</v>
      </c>
    </row>
    <row r="34" spans="1:12">
      <c r="A34" s="34">
        <v>553426</v>
      </c>
      <c r="B34" s="30" t="s">
        <v>103</v>
      </c>
      <c r="C34" s="32"/>
      <c r="D34" s="32"/>
      <c r="E34" s="32"/>
      <c r="F34" s="32"/>
      <c r="G34" s="57"/>
      <c r="I34" s="39"/>
      <c r="J34" s="49" t="s">
        <v>745</v>
      </c>
      <c r="K34" s="52">
        <v>29.1</v>
      </c>
      <c r="L34" s="47">
        <v>28.23</v>
      </c>
    </row>
    <row r="35" spans="1:12">
      <c r="A35" s="34">
        <v>553429</v>
      </c>
      <c r="B35" s="30" t="s">
        <v>104</v>
      </c>
      <c r="C35" s="32"/>
      <c r="D35" s="32"/>
      <c r="E35" s="32"/>
      <c r="F35" s="32"/>
      <c r="G35" s="57"/>
      <c r="I35" s="39"/>
      <c r="J35" s="49" t="s">
        <v>740</v>
      </c>
      <c r="K35" s="13">
        <v>23.96</v>
      </c>
      <c r="L35" s="47">
        <v>23.24</v>
      </c>
    </row>
    <row r="36" spans="1:12">
      <c r="A36" s="62">
        <v>553439</v>
      </c>
      <c r="B36" s="61" t="s">
        <v>105</v>
      </c>
      <c r="C36" s="32"/>
      <c r="D36" s="32"/>
      <c r="E36" s="32"/>
      <c r="F36" s="32"/>
      <c r="G36" s="57"/>
      <c r="I36" s="39"/>
      <c r="J36" s="8"/>
      <c r="K36" s="13"/>
      <c r="L36" s="47"/>
    </row>
    <row r="37" spans="1:12">
      <c r="A37" s="36"/>
      <c r="B37" s="5" t="s">
        <v>106</v>
      </c>
      <c r="C37" s="32"/>
      <c r="D37" s="32"/>
      <c r="E37" s="32"/>
      <c r="F37" s="32"/>
      <c r="G37" s="57"/>
      <c r="I37" s="39" t="s">
        <v>100</v>
      </c>
      <c r="J37" s="49" t="s">
        <v>746</v>
      </c>
      <c r="K37" s="13">
        <v>26.09</v>
      </c>
      <c r="L37" s="47">
        <v>25.31</v>
      </c>
    </row>
    <row r="38" spans="1:12" ht="15.75" thickBot="1">
      <c r="A38" s="58"/>
      <c r="B38" s="56" t="s">
        <v>725</v>
      </c>
      <c r="C38" s="115">
        <v>87.94</v>
      </c>
      <c r="D38" s="115">
        <v>114.73</v>
      </c>
      <c r="E38" s="115">
        <v>141.53</v>
      </c>
      <c r="F38" s="115">
        <v>167.88</v>
      </c>
      <c r="G38" s="120">
        <v>194.71</v>
      </c>
      <c r="I38" s="40"/>
      <c r="J38" s="43" t="s">
        <v>747</v>
      </c>
      <c r="K38" s="45">
        <v>25.69</v>
      </c>
      <c r="L38" s="48">
        <v>24.92</v>
      </c>
    </row>
    <row r="39" spans="1:12">
      <c r="A39" s="58"/>
      <c r="B39" s="56" t="s">
        <v>726</v>
      </c>
      <c r="C39" s="115">
        <v>70.540000000000006</v>
      </c>
      <c r="D39" s="115">
        <v>90.29</v>
      </c>
      <c r="E39" s="115">
        <v>110.03</v>
      </c>
      <c r="F39" s="115">
        <v>129.76</v>
      </c>
      <c r="G39" s="120">
        <v>149.99</v>
      </c>
    </row>
    <row r="40" spans="1:12">
      <c r="A40" s="58"/>
      <c r="B40" s="56" t="s">
        <v>728</v>
      </c>
      <c r="C40" s="115">
        <v>58.32</v>
      </c>
      <c r="D40" s="115">
        <v>76.62</v>
      </c>
      <c r="E40" s="115">
        <v>94.96</v>
      </c>
      <c r="F40" s="115">
        <v>113.34</v>
      </c>
      <c r="G40" s="120">
        <v>131.76</v>
      </c>
    </row>
    <row r="41" spans="1:12">
      <c r="A41" s="58"/>
      <c r="B41" s="56" t="s">
        <v>727</v>
      </c>
      <c r="C41" s="115">
        <v>48.87</v>
      </c>
      <c r="D41" s="115">
        <v>64.900000000000006</v>
      </c>
      <c r="E41" s="115">
        <v>80.849999999999994</v>
      </c>
      <c r="F41" s="115">
        <v>96.86</v>
      </c>
      <c r="G41" s="120">
        <v>106.25</v>
      </c>
    </row>
    <row r="42" spans="1:12">
      <c r="A42" s="58"/>
      <c r="B42" s="56" t="s">
        <v>729</v>
      </c>
      <c r="C42" s="115">
        <v>39.03</v>
      </c>
      <c r="D42" s="115">
        <v>53.11</v>
      </c>
      <c r="E42" s="115">
        <v>66.78</v>
      </c>
      <c r="F42" s="115">
        <v>80.88</v>
      </c>
      <c r="G42" s="120">
        <v>94.54</v>
      </c>
    </row>
    <row r="43" spans="1:12">
      <c r="A43" s="58"/>
      <c r="B43" s="56" t="s">
        <v>730</v>
      </c>
      <c r="C43" s="115">
        <v>31.96</v>
      </c>
      <c r="D43" s="115">
        <v>44.18</v>
      </c>
      <c r="E43" s="115">
        <v>56.87</v>
      </c>
      <c r="F43" s="115">
        <v>69.099999999999994</v>
      </c>
      <c r="G43" s="120">
        <v>81.83</v>
      </c>
    </row>
    <row r="44" spans="1:12" ht="15.75" thickBot="1">
      <c r="A44" s="59"/>
      <c r="B44" s="60" t="s">
        <v>731</v>
      </c>
      <c r="C44" s="127">
        <v>27.26</v>
      </c>
      <c r="D44" s="127">
        <v>44.04</v>
      </c>
      <c r="E44" s="127">
        <v>47.01</v>
      </c>
      <c r="F44" s="127">
        <v>56.91</v>
      </c>
      <c r="G44" s="174">
        <v>66.78</v>
      </c>
    </row>
    <row r="45" spans="1:12">
      <c r="A45" s="32"/>
      <c r="B45" s="56"/>
      <c r="C45" s="32"/>
      <c r="D45" s="32"/>
      <c r="E45" s="32"/>
      <c r="F45" s="32"/>
      <c r="G45" s="32"/>
    </row>
    <row r="46" spans="1:12">
      <c r="A46" s="3"/>
      <c r="B46" s="3"/>
      <c r="C46" s="3"/>
      <c r="D46" s="3"/>
      <c r="E46" s="3"/>
      <c r="F46" s="3"/>
      <c r="G46" s="3"/>
    </row>
    <row r="47" spans="1:12">
      <c r="A47" s="3"/>
      <c r="B47" s="3"/>
      <c r="C47" s="3"/>
      <c r="D47" s="3"/>
      <c r="E47" s="3"/>
      <c r="F47" s="3"/>
      <c r="G47" s="3"/>
    </row>
    <row r="48" spans="1:12" ht="15.75" thickBot="1">
      <c r="A48" s="3"/>
      <c r="B48" s="3"/>
      <c r="C48" s="3"/>
      <c r="D48" s="3"/>
      <c r="E48" s="3"/>
      <c r="F48" s="3"/>
      <c r="G48" s="3"/>
    </row>
    <row r="49" spans="1:7">
      <c r="A49" s="154" t="s">
        <v>23</v>
      </c>
      <c r="B49" s="588" t="s">
        <v>109</v>
      </c>
      <c r="C49" s="555" t="s">
        <v>101</v>
      </c>
      <c r="D49" s="586"/>
      <c r="E49" s="586"/>
      <c r="F49" s="586"/>
      <c r="G49" s="556"/>
    </row>
    <row r="50" spans="1:7">
      <c r="A50" s="155" t="s">
        <v>29</v>
      </c>
      <c r="B50" s="589"/>
      <c r="C50" s="559" t="s">
        <v>102</v>
      </c>
      <c r="D50" s="587"/>
      <c r="E50" s="587"/>
      <c r="F50" s="587"/>
      <c r="G50" s="560"/>
    </row>
    <row r="51" spans="1:7">
      <c r="A51" s="156" t="s">
        <v>24</v>
      </c>
      <c r="B51" s="589"/>
      <c r="C51" s="157">
        <v>1</v>
      </c>
      <c r="D51" s="157">
        <v>2</v>
      </c>
      <c r="E51" s="157">
        <v>3</v>
      </c>
      <c r="F51" s="157">
        <v>4</v>
      </c>
      <c r="G51" s="158">
        <v>5</v>
      </c>
    </row>
    <row r="52" spans="1:7">
      <c r="A52" s="63">
        <v>553437</v>
      </c>
      <c r="B52" s="31" t="s">
        <v>108</v>
      </c>
      <c r="C52" s="32"/>
      <c r="D52" s="32"/>
      <c r="E52" s="32"/>
      <c r="F52" s="32"/>
      <c r="G52" s="57"/>
    </row>
    <row r="53" spans="1:7">
      <c r="A53" s="64"/>
      <c r="B53" s="65" t="s">
        <v>106</v>
      </c>
      <c r="C53" s="32"/>
      <c r="D53" s="32"/>
      <c r="E53" s="32"/>
      <c r="F53" s="32"/>
      <c r="G53" s="57"/>
    </row>
    <row r="54" spans="1:7">
      <c r="A54" s="58"/>
      <c r="B54" s="56" t="s">
        <v>107</v>
      </c>
      <c r="C54" s="116">
        <v>83.55</v>
      </c>
      <c r="D54" s="116">
        <v>111.1</v>
      </c>
      <c r="E54" s="116">
        <v>138.65</v>
      </c>
      <c r="F54" s="116">
        <v>166.19</v>
      </c>
      <c r="G54" s="120">
        <v>193.75</v>
      </c>
    </row>
    <row r="55" spans="1:7">
      <c r="A55" s="58"/>
      <c r="B55" s="56" t="s">
        <v>726</v>
      </c>
      <c r="C55" s="116">
        <v>68.819999999999993</v>
      </c>
      <c r="D55" s="115">
        <v>88.8</v>
      </c>
      <c r="E55" s="116">
        <v>108.26</v>
      </c>
      <c r="F55" s="116">
        <v>128.35</v>
      </c>
      <c r="G55" s="117">
        <v>147.66999999999999</v>
      </c>
    </row>
    <row r="56" spans="1:7">
      <c r="A56" s="58"/>
      <c r="B56" s="56" t="s">
        <v>728</v>
      </c>
      <c r="C56" s="116">
        <v>56.52</v>
      </c>
      <c r="D56" s="116">
        <v>75.03</v>
      </c>
      <c r="E56" s="116">
        <v>93.07</v>
      </c>
      <c r="F56" s="116">
        <v>111.57</v>
      </c>
      <c r="G56" s="120">
        <v>130.09</v>
      </c>
    </row>
    <row r="57" spans="1:7">
      <c r="A57" s="58"/>
      <c r="B57" s="56" t="s">
        <v>727</v>
      </c>
      <c r="C57" s="116">
        <v>47.45</v>
      </c>
      <c r="D57" s="116">
        <v>63.17</v>
      </c>
      <c r="E57" s="116">
        <v>79.290000000000006</v>
      </c>
      <c r="F57" s="116">
        <v>95.45</v>
      </c>
      <c r="G57" s="117">
        <v>112.53</v>
      </c>
    </row>
    <row r="58" spans="1:7">
      <c r="A58" s="58"/>
      <c r="B58" s="56" t="s">
        <v>729</v>
      </c>
      <c r="C58" s="116">
        <v>37.979999999999997</v>
      </c>
      <c r="D58" s="116">
        <v>51.27</v>
      </c>
      <c r="E58" s="116">
        <v>65.040000000000006</v>
      </c>
      <c r="F58" s="116">
        <v>79.290000000000006</v>
      </c>
      <c r="G58" s="117">
        <v>94.35</v>
      </c>
    </row>
    <row r="59" spans="1:7">
      <c r="A59" s="58"/>
      <c r="B59" s="56" t="s">
        <v>730</v>
      </c>
      <c r="C59" s="116">
        <v>29.44</v>
      </c>
      <c r="D59" s="116">
        <v>41.78</v>
      </c>
      <c r="E59" s="115">
        <v>54.59</v>
      </c>
      <c r="F59" s="115">
        <v>66.95</v>
      </c>
      <c r="G59" s="117">
        <v>80.25</v>
      </c>
    </row>
    <row r="60" spans="1:7" ht="15.75" thickBot="1">
      <c r="A60" s="59"/>
      <c r="B60" s="60" t="s">
        <v>731</v>
      </c>
      <c r="C60" s="118">
        <v>25.62</v>
      </c>
      <c r="D60" s="127">
        <v>35.6</v>
      </c>
      <c r="E60" s="127">
        <v>46.07</v>
      </c>
      <c r="F60" s="118">
        <v>56.02</v>
      </c>
      <c r="G60" s="119">
        <v>67.430000000000007</v>
      </c>
    </row>
    <row r="61" spans="1:7" ht="15.75" thickBot="1"/>
    <row r="62" spans="1:7">
      <c r="A62" s="159" t="s">
        <v>24</v>
      </c>
      <c r="B62" s="575" t="s">
        <v>110</v>
      </c>
      <c r="C62" s="577" t="s">
        <v>111</v>
      </c>
      <c r="D62" s="578"/>
      <c r="E62" s="578"/>
      <c r="F62" s="578"/>
      <c r="G62" s="579"/>
    </row>
    <row r="63" spans="1:7" s="24" customFormat="1">
      <c r="A63" s="160">
        <v>553439</v>
      </c>
      <c r="B63" s="576"/>
      <c r="C63" s="580"/>
      <c r="D63" s="581"/>
      <c r="E63" s="581"/>
      <c r="F63" s="581"/>
      <c r="G63" s="582"/>
    </row>
    <row r="64" spans="1:7">
      <c r="A64" s="570" t="s">
        <v>112</v>
      </c>
      <c r="B64" s="571"/>
      <c r="C64" s="449" t="s">
        <v>113</v>
      </c>
      <c r="D64" s="450"/>
      <c r="E64" s="449">
        <v>33.72</v>
      </c>
      <c r="F64" s="450"/>
      <c r="G64" s="451"/>
    </row>
    <row r="65" spans="1:7">
      <c r="A65" s="540"/>
      <c r="B65" s="439"/>
      <c r="C65" s="438" t="s">
        <v>114</v>
      </c>
      <c r="D65" s="439"/>
      <c r="E65" s="594">
        <v>24.2</v>
      </c>
      <c r="F65" s="595"/>
      <c r="G65" s="596"/>
    </row>
    <row r="66" spans="1:7">
      <c r="A66" s="534" t="s">
        <v>115</v>
      </c>
      <c r="B66" s="460"/>
      <c r="C66" s="482" t="s">
        <v>113</v>
      </c>
      <c r="D66" s="433"/>
      <c r="E66" s="482">
        <v>70.75</v>
      </c>
      <c r="F66" s="433"/>
      <c r="G66" s="434"/>
    </row>
    <row r="67" spans="1:7">
      <c r="A67" s="540"/>
      <c r="B67" s="439"/>
      <c r="C67" s="438" t="s">
        <v>114</v>
      </c>
      <c r="D67" s="439"/>
      <c r="E67" s="438">
        <v>92.11</v>
      </c>
      <c r="F67" s="439"/>
      <c r="G67" s="440"/>
    </row>
    <row r="68" spans="1:7">
      <c r="A68" s="534" t="s">
        <v>116</v>
      </c>
      <c r="B68" s="460"/>
      <c r="C68" s="482" t="s">
        <v>113</v>
      </c>
      <c r="D68" s="433"/>
      <c r="E68" s="482">
        <v>22.28</v>
      </c>
      <c r="F68" s="433"/>
      <c r="G68" s="434"/>
    </row>
    <row r="69" spans="1:7">
      <c r="A69" s="540"/>
      <c r="B69" s="439"/>
      <c r="C69" s="438" t="s">
        <v>114</v>
      </c>
      <c r="D69" s="439"/>
      <c r="E69" s="594">
        <v>18.5</v>
      </c>
      <c r="F69" s="595"/>
      <c r="G69" s="596"/>
    </row>
    <row r="70" spans="1:7">
      <c r="A70" s="534" t="s">
        <v>117</v>
      </c>
      <c r="B70" s="460"/>
      <c r="C70" s="482" t="s">
        <v>113</v>
      </c>
      <c r="D70" s="433"/>
      <c r="E70" s="482">
        <v>51.73</v>
      </c>
      <c r="F70" s="433"/>
      <c r="G70" s="434"/>
    </row>
    <row r="71" spans="1:7">
      <c r="A71" s="540"/>
      <c r="B71" s="439"/>
      <c r="C71" s="438" t="s">
        <v>114</v>
      </c>
      <c r="D71" s="439"/>
      <c r="E71" s="594">
        <v>43.2</v>
      </c>
      <c r="F71" s="595"/>
      <c r="G71" s="596"/>
    </row>
    <row r="72" spans="1:7">
      <c r="A72" s="534" t="s">
        <v>118</v>
      </c>
      <c r="B72" s="460"/>
      <c r="C72" s="482" t="s">
        <v>113</v>
      </c>
      <c r="D72" s="433"/>
      <c r="E72" s="482">
        <v>52.71</v>
      </c>
      <c r="F72" s="433"/>
      <c r="G72" s="434"/>
    </row>
    <row r="73" spans="1:7" ht="15.75" thickBot="1">
      <c r="A73" s="418"/>
      <c r="B73" s="407"/>
      <c r="C73" s="406" t="s">
        <v>114</v>
      </c>
      <c r="D73" s="407"/>
      <c r="E73" s="406">
        <v>44.16</v>
      </c>
      <c r="F73" s="407"/>
      <c r="G73" s="408"/>
    </row>
    <row r="74" spans="1:7" ht="15.75" thickBot="1"/>
    <row r="75" spans="1:7" s="114" customFormat="1">
      <c r="A75" s="538" t="s">
        <v>197</v>
      </c>
      <c r="B75" s="539"/>
      <c r="C75" s="467" t="s">
        <v>113</v>
      </c>
      <c r="D75" s="430"/>
      <c r="E75" s="467" t="s">
        <v>198</v>
      </c>
      <c r="F75" s="430"/>
      <c r="G75" s="431"/>
    </row>
    <row r="76" spans="1:7" s="114" customFormat="1">
      <c r="A76" s="540" t="s">
        <v>196</v>
      </c>
      <c r="B76" s="519"/>
      <c r="C76" s="438" t="s">
        <v>114</v>
      </c>
      <c r="D76" s="439"/>
      <c r="E76" s="438" t="s">
        <v>199</v>
      </c>
      <c r="F76" s="439"/>
      <c r="G76" s="440"/>
    </row>
    <row r="77" spans="1:7" s="114" customFormat="1">
      <c r="A77" s="534" t="s">
        <v>200</v>
      </c>
      <c r="B77" s="460"/>
      <c r="C77" s="482" t="s">
        <v>113</v>
      </c>
      <c r="D77" s="433"/>
      <c r="E77" s="482" t="s">
        <v>198</v>
      </c>
      <c r="F77" s="433"/>
      <c r="G77" s="434"/>
    </row>
    <row r="78" spans="1:7" s="114" customFormat="1" ht="15.75" thickBot="1">
      <c r="A78" s="418" t="s">
        <v>201</v>
      </c>
      <c r="B78" s="407"/>
      <c r="C78" s="406" t="s">
        <v>114</v>
      </c>
      <c r="D78" s="407"/>
      <c r="E78" s="535" t="s">
        <v>199</v>
      </c>
      <c r="F78" s="536"/>
      <c r="G78" s="537"/>
    </row>
  </sheetData>
  <mergeCells count="85">
    <mergeCell ref="I1:L1"/>
    <mergeCell ref="C72:D72"/>
    <mergeCell ref="C73:D7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C65:D65"/>
    <mergeCell ref="C66:D66"/>
    <mergeCell ref="A1:G1"/>
    <mergeCell ref="A64:B64"/>
    <mergeCell ref="A65:B65"/>
    <mergeCell ref="A66:B66"/>
    <mergeCell ref="B7:F7"/>
    <mergeCell ref="A72:B72"/>
    <mergeCell ref="B62:B63"/>
    <mergeCell ref="C62:G63"/>
    <mergeCell ref="C64:D64"/>
    <mergeCell ref="B29:F29"/>
    <mergeCell ref="C31:G31"/>
    <mergeCell ref="C32:G32"/>
    <mergeCell ref="B31:B33"/>
    <mergeCell ref="B49:B51"/>
    <mergeCell ref="C49:G49"/>
    <mergeCell ref="C50:G50"/>
    <mergeCell ref="A73:B73"/>
    <mergeCell ref="C68:D68"/>
    <mergeCell ref="C69:D69"/>
    <mergeCell ref="C67:D67"/>
    <mergeCell ref="C70:D70"/>
    <mergeCell ref="C71:D71"/>
    <mergeCell ref="A67:B67"/>
    <mergeCell ref="A68:B68"/>
    <mergeCell ref="A69:B69"/>
    <mergeCell ref="A70:B70"/>
    <mergeCell ref="A71:B71"/>
    <mergeCell ref="F2:G2"/>
    <mergeCell ref="F3:G3"/>
    <mergeCell ref="F4:G4"/>
    <mergeCell ref="B2:E4"/>
    <mergeCell ref="B28:F28"/>
    <mergeCell ref="B22:F22"/>
    <mergeCell ref="B23:F23"/>
    <mergeCell ref="B24:F24"/>
    <mergeCell ref="B25:F25"/>
    <mergeCell ref="B26:F26"/>
    <mergeCell ref="B8:F8"/>
    <mergeCell ref="B9:F9"/>
    <mergeCell ref="B10:F10"/>
    <mergeCell ref="B11:F11"/>
    <mergeCell ref="B12:F12"/>
    <mergeCell ref="I4:J4"/>
    <mergeCell ref="K2:L2"/>
    <mergeCell ref="K3:L3"/>
    <mergeCell ref="K4:L4"/>
    <mergeCell ref="B27:F27"/>
    <mergeCell ref="B18:F18"/>
    <mergeCell ref="B19:F19"/>
    <mergeCell ref="B20:F20"/>
    <mergeCell ref="B21:F21"/>
    <mergeCell ref="B13:F13"/>
    <mergeCell ref="B14:F14"/>
    <mergeCell ref="B15:F15"/>
    <mergeCell ref="B16:F16"/>
    <mergeCell ref="B17:F17"/>
    <mergeCell ref="B5:F5"/>
    <mergeCell ref="B6:F6"/>
    <mergeCell ref="A75:B75"/>
    <mergeCell ref="C75:D75"/>
    <mergeCell ref="E75:G75"/>
    <mergeCell ref="A76:B76"/>
    <mergeCell ref="C76:D76"/>
    <mergeCell ref="E76:G76"/>
    <mergeCell ref="A77:B77"/>
    <mergeCell ref="C77:D77"/>
    <mergeCell ref="E77:G77"/>
    <mergeCell ref="A78:B78"/>
    <mergeCell ref="C78:D78"/>
    <mergeCell ref="E78:G7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0"/>
  <sheetViews>
    <sheetView zoomScale="120" zoomScaleNormal="120" workbookViewId="0">
      <selection activeCell="U1" sqref="U1"/>
    </sheetView>
  </sheetViews>
  <sheetFormatPr defaultRowHeight="15"/>
  <sheetData>
    <row r="1" spans="1:20" ht="23.25">
      <c r="A1" s="602" t="s">
        <v>136</v>
      </c>
      <c r="B1" s="603"/>
      <c r="C1" s="603"/>
      <c r="D1" s="603"/>
      <c r="E1" s="603"/>
      <c r="F1" s="603"/>
      <c r="G1" s="603"/>
      <c r="H1" s="603"/>
      <c r="I1" s="603"/>
      <c r="J1" s="603"/>
      <c r="K1" s="603"/>
      <c r="L1" s="603"/>
      <c r="M1" s="603"/>
      <c r="N1" s="603"/>
      <c r="O1" s="603"/>
      <c r="P1" s="603"/>
      <c r="Q1" s="603"/>
      <c r="R1" s="603"/>
      <c r="S1" s="603"/>
      <c r="T1" s="604"/>
    </row>
    <row r="2" spans="1:20" ht="18.75">
      <c r="A2" s="605" t="s">
        <v>137</v>
      </c>
      <c r="B2" s="606"/>
      <c r="C2" s="607" t="s">
        <v>138</v>
      </c>
      <c r="D2" s="606"/>
      <c r="E2" s="607" t="s">
        <v>139</v>
      </c>
      <c r="F2" s="606"/>
      <c r="G2" s="607" t="s">
        <v>141</v>
      </c>
      <c r="H2" s="606"/>
      <c r="I2" s="607" t="s">
        <v>140</v>
      </c>
      <c r="J2" s="606"/>
      <c r="K2" s="607" t="s">
        <v>142</v>
      </c>
      <c r="L2" s="606"/>
      <c r="M2" s="607" t="s">
        <v>143</v>
      </c>
      <c r="N2" s="606"/>
      <c r="O2" s="607" t="s">
        <v>145</v>
      </c>
      <c r="P2" s="606"/>
      <c r="Q2" s="607" t="s">
        <v>146</v>
      </c>
      <c r="R2" s="606"/>
      <c r="S2" s="607" t="s">
        <v>144</v>
      </c>
      <c r="T2" s="608"/>
    </row>
    <row r="3" spans="1:20">
      <c r="A3" s="132">
        <v>8</v>
      </c>
      <c r="B3" s="113">
        <v>0.30299999999999999</v>
      </c>
      <c r="C3" s="135">
        <v>8</v>
      </c>
      <c r="D3" s="113">
        <v>0.32800000000000001</v>
      </c>
      <c r="E3" s="135">
        <v>5</v>
      </c>
      <c r="F3" s="113">
        <v>0.23</v>
      </c>
      <c r="G3" s="135">
        <v>5</v>
      </c>
      <c r="H3" s="113">
        <v>0.20799999999999999</v>
      </c>
      <c r="I3" s="135">
        <v>8</v>
      </c>
      <c r="J3" s="113">
        <v>0.34300000000000003</v>
      </c>
      <c r="K3" s="135">
        <v>10</v>
      </c>
      <c r="L3" s="78">
        <v>0.56100000000000005</v>
      </c>
      <c r="M3" s="135">
        <v>10</v>
      </c>
      <c r="N3" s="113">
        <v>0.56699999999999995</v>
      </c>
      <c r="O3" s="140">
        <v>20</v>
      </c>
      <c r="P3" s="82">
        <v>0.08</v>
      </c>
      <c r="Q3" s="135" t="s">
        <v>147</v>
      </c>
      <c r="R3" s="76">
        <v>0.1</v>
      </c>
      <c r="S3" s="135">
        <v>20</v>
      </c>
      <c r="T3" s="111">
        <v>7.5999999999999998E-2</v>
      </c>
    </row>
    <row r="4" spans="1:20">
      <c r="A4" s="132">
        <v>10</v>
      </c>
      <c r="B4" s="76">
        <v>0.37</v>
      </c>
      <c r="C4" s="135">
        <v>10</v>
      </c>
      <c r="D4" s="76">
        <v>0.4</v>
      </c>
      <c r="E4" s="135">
        <v>6.5</v>
      </c>
      <c r="F4" s="113">
        <v>0.27300000000000002</v>
      </c>
      <c r="G4" s="135">
        <v>6.5</v>
      </c>
      <c r="H4" s="113">
        <v>0.254</v>
      </c>
      <c r="I4" s="135">
        <v>10</v>
      </c>
      <c r="J4" s="113">
        <v>0.40200000000000002</v>
      </c>
      <c r="K4" s="135">
        <v>12</v>
      </c>
      <c r="L4" s="78">
        <v>0.67700000000000005</v>
      </c>
      <c r="M4" s="135">
        <v>12</v>
      </c>
      <c r="N4" s="113">
        <v>0.68600000000000005</v>
      </c>
      <c r="O4" s="135">
        <v>25</v>
      </c>
      <c r="P4" s="76">
        <v>0.1</v>
      </c>
      <c r="Q4" s="135" t="s">
        <v>149</v>
      </c>
      <c r="R4" s="113">
        <v>0.127</v>
      </c>
      <c r="S4" s="135">
        <v>25</v>
      </c>
      <c r="T4" s="111">
        <v>9.4E-2</v>
      </c>
    </row>
    <row r="5" spans="1:20">
      <c r="A5" s="132">
        <v>12</v>
      </c>
      <c r="B5" s="113">
        <v>0.438</v>
      </c>
      <c r="C5" s="135">
        <v>12</v>
      </c>
      <c r="D5" s="113">
        <v>0.47499999999999998</v>
      </c>
      <c r="E5" s="135">
        <v>8</v>
      </c>
      <c r="F5" s="113">
        <v>0.314</v>
      </c>
      <c r="G5" s="135">
        <v>8</v>
      </c>
      <c r="H5" s="113">
        <v>0.29799999999999999</v>
      </c>
      <c r="I5" s="135">
        <v>12</v>
      </c>
      <c r="J5" s="76">
        <v>0.46</v>
      </c>
      <c r="K5" s="135">
        <v>14</v>
      </c>
      <c r="L5" s="78">
        <v>0.79400000000000004</v>
      </c>
      <c r="M5" s="135">
        <v>14</v>
      </c>
      <c r="N5" s="113">
        <v>0.80500000000000005</v>
      </c>
      <c r="O5" s="135">
        <v>30</v>
      </c>
      <c r="P5" s="76">
        <v>0.12</v>
      </c>
      <c r="Q5" s="135" t="s">
        <v>150</v>
      </c>
      <c r="R5" s="76">
        <v>0.14000000000000001</v>
      </c>
      <c r="S5" s="135">
        <v>30</v>
      </c>
      <c r="T5" s="111">
        <v>0.114</v>
      </c>
    </row>
    <row r="6" spans="1:20">
      <c r="A6" s="132">
        <v>14</v>
      </c>
      <c r="B6" s="113">
        <v>0.50600000000000001</v>
      </c>
      <c r="C6" s="135">
        <v>14</v>
      </c>
      <c r="D6" s="113">
        <v>0.55100000000000005</v>
      </c>
      <c r="E6" s="135">
        <v>10</v>
      </c>
      <c r="F6" s="113">
        <v>0.372</v>
      </c>
      <c r="G6" s="135">
        <v>10</v>
      </c>
      <c r="H6" s="113">
        <v>0.36</v>
      </c>
      <c r="I6" s="135">
        <v>14</v>
      </c>
      <c r="J6" s="76">
        <v>0.52</v>
      </c>
      <c r="K6" s="135">
        <v>16</v>
      </c>
      <c r="L6" s="78">
        <v>0.90600000000000003</v>
      </c>
      <c r="M6" s="135">
        <v>16</v>
      </c>
      <c r="N6" s="113">
        <v>0.91800000000000004</v>
      </c>
      <c r="O6" s="135">
        <v>35</v>
      </c>
      <c r="P6" s="76">
        <v>0.14000000000000001</v>
      </c>
      <c r="Q6" s="135" t="s">
        <v>151</v>
      </c>
      <c r="R6" s="76">
        <v>0.15</v>
      </c>
      <c r="S6" s="135">
        <v>40</v>
      </c>
      <c r="T6" s="111">
        <v>0.153</v>
      </c>
    </row>
    <row r="7" spans="1:20">
      <c r="A7" s="132">
        <v>16</v>
      </c>
      <c r="B7" s="113">
        <v>0.57399999999999995</v>
      </c>
      <c r="C7" s="135">
        <v>16</v>
      </c>
      <c r="D7" s="113">
        <v>0.623</v>
      </c>
      <c r="E7" s="135">
        <v>12</v>
      </c>
      <c r="F7" s="113">
        <v>0.42899999999999999</v>
      </c>
      <c r="G7" s="135">
        <v>12</v>
      </c>
      <c r="H7" s="113">
        <v>0.42199999999999999</v>
      </c>
      <c r="I7" s="135">
        <v>16</v>
      </c>
      <c r="J7" s="113">
        <v>0.57899999999999996</v>
      </c>
      <c r="K7" s="135">
        <v>18</v>
      </c>
      <c r="L7" s="79">
        <v>1.02</v>
      </c>
      <c r="M7" s="135">
        <v>18</v>
      </c>
      <c r="N7" s="76">
        <v>1.04</v>
      </c>
      <c r="O7" s="135">
        <v>40</v>
      </c>
      <c r="P7" s="113">
        <v>0.156</v>
      </c>
      <c r="Q7" s="135" t="s">
        <v>152</v>
      </c>
      <c r="R7" s="76">
        <v>0.16</v>
      </c>
      <c r="S7" s="135">
        <v>50</v>
      </c>
      <c r="T7" s="111">
        <v>0.191</v>
      </c>
    </row>
    <row r="8" spans="1:20">
      <c r="A8" s="132">
        <v>18</v>
      </c>
      <c r="B8" s="113">
        <v>0.64100000000000001</v>
      </c>
      <c r="C8" s="135">
        <v>18</v>
      </c>
      <c r="D8" s="113">
        <v>0.69799999999999995</v>
      </c>
      <c r="E8" s="135">
        <v>14</v>
      </c>
      <c r="F8" s="113">
        <v>0.48699999999999999</v>
      </c>
      <c r="G8" s="135">
        <v>14</v>
      </c>
      <c r="H8" s="113">
        <v>0.48499999999999999</v>
      </c>
      <c r="I8" s="135">
        <v>18</v>
      </c>
      <c r="J8" s="113">
        <v>0.63900000000000001</v>
      </c>
      <c r="K8" s="135">
        <v>20</v>
      </c>
      <c r="L8" s="79">
        <v>1.1399999999999999</v>
      </c>
      <c r="M8" s="135">
        <v>20</v>
      </c>
      <c r="N8" s="76">
        <v>1.1499999999999999</v>
      </c>
      <c r="O8" s="135">
        <v>45</v>
      </c>
      <c r="P8" s="113">
        <v>0.17599999999999999</v>
      </c>
      <c r="Q8" s="135" t="s">
        <v>153</v>
      </c>
      <c r="R8" s="76">
        <v>0.2</v>
      </c>
      <c r="S8" s="135">
        <v>60</v>
      </c>
      <c r="T8" s="111">
        <v>0.22900000000000001</v>
      </c>
    </row>
    <row r="9" spans="1:20">
      <c r="A9" s="132">
        <v>20</v>
      </c>
      <c r="B9" s="113">
        <v>0.70899999999999996</v>
      </c>
      <c r="C9" s="135">
        <v>20</v>
      </c>
      <c r="D9" s="113">
        <v>0.76800000000000002</v>
      </c>
      <c r="E9" s="135">
        <v>16</v>
      </c>
      <c r="F9" s="113">
        <v>0.54500000000000004</v>
      </c>
      <c r="G9" s="135">
        <v>16</v>
      </c>
      <c r="H9" s="113">
        <v>0.54700000000000004</v>
      </c>
      <c r="I9" s="135">
        <v>20</v>
      </c>
      <c r="J9" s="113">
        <v>0.69699999999999995</v>
      </c>
      <c r="K9" s="135">
        <v>22</v>
      </c>
      <c r="L9" s="79">
        <v>1.26</v>
      </c>
      <c r="M9" s="135">
        <v>22</v>
      </c>
      <c r="N9" s="76">
        <v>1.27</v>
      </c>
      <c r="O9" s="135">
        <v>50</v>
      </c>
      <c r="P9" s="113">
        <v>0.19600000000000001</v>
      </c>
      <c r="Q9" s="135" t="s">
        <v>154</v>
      </c>
      <c r="R9" s="76">
        <v>0.23</v>
      </c>
      <c r="S9" s="135">
        <v>80</v>
      </c>
      <c r="T9" s="111">
        <v>0.307</v>
      </c>
    </row>
    <row r="10" spans="1:20">
      <c r="A10" s="132">
        <v>22</v>
      </c>
      <c r="B10" s="113">
        <v>0.77700000000000002</v>
      </c>
      <c r="C10" s="135">
        <v>22</v>
      </c>
      <c r="D10" s="113">
        <v>0.84799999999999998</v>
      </c>
      <c r="E10" s="135">
        <v>18</v>
      </c>
      <c r="F10" s="113">
        <v>0.60299999999999998</v>
      </c>
      <c r="G10" s="135">
        <v>18</v>
      </c>
      <c r="H10" s="113">
        <v>0.60899999999999999</v>
      </c>
      <c r="I10" s="135">
        <v>22</v>
      </c>
      <c r="J10" s="113">
        <v>0.75600000000000001</v>
      </c>
      <c r="K10" s="135">
        <v>24</v>
      </c>
      <c r="L10" s="79">
        <v>1.37</v>
      </c>
      <c r="M10" s="135">
        <v>24</v>
      </c>
      <c r="N10" s="76">
        <v>1.38</v>
      </c>
      <c r="O10" s="135">
        <v>55</v>
      </c>
      <c r="P10" s="76">
        <v>0.21</v>
      </c>
      <c r="Q10" s="135" t="s">
        <v>155</v>
      </c>
      <c r="R10" s="113">
        <v>0.22500000000000001</v>
      </c>
      <c r="S10" s="136"/>
      <c r="T10" s="128"/>
    </row>
    <row r="11" spans="1:20">
      <c r="A11" s="132">
        <v>24</v>
      </c>
      <c r="B11" s="113">
        <v>0.84499999999999997</v>
      </c>
      <c r="C11" s="135">
        <v>24</v>
      </c>
      <c r="D11" s="113">
        <v>1.0409999999999999</v>
      </c>
      <c r="E11" s="135">
        <v>20</v>
      </c>
      <c r="F11" s="113">
        <v>0.66</v>
      </c>
      <c r="G11" s="135">
        <v>20</v>
      </c>
      <c r="H11" s="113">
        <v>0.67100000000000004</v>
      </c>
      <c r="I11" s="135">
        <v>24</v>
      </c>
      <c r="J11" s="113">
        <v>0.81299999999999994</v>
      </c>
      <c r="K11" s="135">
        <v>26</v>
      </c>
      <c r="L11" s="79">
        <v>1.48</v>
      </c>
      <c r="M11" s="135">
        <v>26</v>
      </c>
      <c r="N11" s="76">
        <v>1.5</v>
      </c>
      <c r="O11" s="135">
        <v>60</v>
      </c>
      <c r="P11" s="76">
        <v>0.23</v>
      </c>
      <c r="Q11" s="135" t="s">
        <v>148</v>
      </c>
      <c r="R11" s="76">
        <v>0.24</v>
      </c>
      <c r="S11" s="136"/>
      <c r="T11" s="128"/>
    </row>
    <row r="12" spans="1:20">
      <c r="A12" s="132">
        <v>26</v>
      </c>
      <c r="B12" s="113">
        <v>0.90800000000000003</v>
      </c>
      <c r="C12" s="135">
        <v>27</v>
      </c>
      <c r="D12" s="76">
        <v>1.1599999999999999</v>
      </c>
      <c r="E12" s="135">
        <v>22</v>
      </c>
      <c r="F12" s="113">
        <v>0.71799999999999997</v>
      </c>
      <c r="G12" s="135">
        <v>22</v>
      </c>
      <c r="H12" s="113">
        <v>0.73299999999999998</v>
      </c>
      <c r="I12" s="135">
        <v>27</v>
      </c>
      <c r="J12" s="113">
        <v>0.89200000000000002</v>
      </c>
      <c r="K12" s="135">
        <v>28</v>
      </c>
      <c r="L12" s="79">
        <v>1.6</v>
      </c>
      <c r="M12" s="135">
        <v>28</v>
      </c>
      <c r="N12" s="76">
        <v>1.62</v>
      </c>
      <c r="O12" s="135">
        <v>65</v>
      </c>
      <c r="P12" s="76">
        <v>0.25</v>
      </c>
      <c r="Q12" s="135" t="s">
        <v>156</v>
      </c>
      <c r="R12" s="76">
        <v>0.27</v>
      </c>
      <c r="S12" s="136"/>
      <c r="T12" s="128"/>
    </row>
    <row r="13" spans="1:20">
      <c r="A13" s="132">
        <v>28</v>
      </c>
      <c r="B13" s="113">
        <v>0.96799999999999997</v>
      </c>
      <c r="C13" s="135">
        <v>30</v>
      </c>
      <c r="D13" s="113">
        <v>1.254</v>
      </c>
      <c r="E13" s="135">
        <v>24</v>
      </c>
      <c r="F13" s="113">
        <v>0.77600000000000002</v>
      </c>
      <c r="G13" s="135">
        <v>24</v>
      </c>
      <c r="H13" s="113">
        <v>0.80300000000000005</v>
      </c>
      <c r="I13" s="135">
        <v>30</v>
      </c>
      <c r="J13" s="113">
        <v>0.96799999999999997</v>
      </c>
      <c r="K13" s="135">
        <v>30</v>
      </c>
      <c r="L13" s="79">
        <v>1.72</v>
      </c>
      <c r="M13" s="135">
        <v>30</v>
      </c>
      <c r="N13" s="76">
        <v>1.73</v>
      </c>
      <c r="O13" s="135">
        <v>70</v>
      </c>
      <c r="P13" s="113">
        <v>0.27400000000000002</v>
      </c>
      <c r="Q13" s="135" t="s">
        <v>157</v>
      </c>
      <c r="R13" s="76">
        <v>0.28999999999999998</v>
      </c>
      <c r="S13" s="136"/>
      <c r="T13" s="128"/>
    </row>
    <row r="14" spans="1:20">
      <c r="A14" s="132">
        <v>30</v>
      </c>
      <c r="B14" s="113">
        <v>1.028</v>
      </c>
      <c r="C14" s="135">
        <v>33</v>
      </c>
      <c r="D14" s="113">
        <v>1.353</v>
      </c>
      <c r="E14" s="135">
        <v>26</v>
      </c>
      <c r="F14" s="113">
        <v>0.83299999999999996</v>
      </c>
      <c r="G14" s="135">
        <v>27</v>
      </c>
      <c r="H14" s="113">
        <v>0.88100000000000001</v>
      </c>
      <c r="I14" s="135">
        <v>33</v>
      </c>
      <c r="J14" s="113"/>
      <c r="K14" s="135">
        <v>32</v>
      </c>
      <c r="L14" s="79">
        <v>1.76</v>
      </c>
      <c r="M14" s="135">
        <v>32</v>
      </c>
      <c r="N14" s="76">
        <v>1.77</v>
      </c>
      <c r="O14" s="135">
        <v>75</v>
      </c>
      <c r="P14" s="76">
        <v>0.24</v>
      </c>
      <c r="Q14" s="135" t="s">
        <v>158</v>
      </c>
      <c r="R14" s="76">
        <v>0.3</v>
      </c>
      <c r="S14" s="136"/>
      <c r="T14" s="128"/>
    </row>
    <row r="15" spans="1:20">
      <c r="A15" s="132">
        <v>32</v>
      </c>
      <c r="B15" s="113">
        <v>1.0880000000000001</v>
      </c>
      <c r="C15" s="135">
        <v>36</v>
      </c>
      <c r="D15" s="113">
        <v>1.4670000000000001</v>
      </c>
      <c r="E15" s="135">
        <v>28</v>
      </c>
      <c r="F15" s="113">
        <v>0.89100000000000001</v>
      </c>
      <c r="G15" s="135">
        <v>30</v>
      </c>
      <c r="H15" s="113">
        <v>0.95799999999999996</v>
      </c>
      <c r="I15" s="135">
        <v>36</v>
      </c>
      <c r="J15" s="113"/>
      <c r="K15" s="135">
        <v>34</v>
      </c>
      <c r="L15" s="79">
        <v>1.79</v>
      </c>
      <c r="M15" s="135">
        <v>34</v>
      </c>
      <c r="N15" s="76">
        <v>1.81</v>
      </c>
      <c r="O15" s="135">
        <v>80</v>
      </c>
      <c r="P15" s="113">
        <v>0.314</v>
      </c>
      <c r="Q15" s="135" t="s">
        <v>159</v>
      </c>
      <c r="R15" s="76">
        <v>0.32</v>
      </c>
      <c r="S15" s="136"/>
      <c r="T15" s="128"/>
    </row>
    <row r="16" spans="1:20">
      <c r="A16" s="132">
        <v>34</v>
      </c>
      <c r="B16" s="113">
        <v>1.1479999999999999</v>
      </c>
      <c r="C16" s="135">
        <v>40</v>
      </c>
      <c r="D16" s="113">
        <v>1.605</v>
      </c>
      <c r="E16" s="135">
        <v>30</v>
      </c>
      <c r="F16" s="113">
        <v>0.94899999999999995</v>
      </c>
      <c r="G16" s="138"/>
      <c r="H16" s="112"/>
      <c r="I16" s="135">
        <v>40</v>
      </c>
      <c r="J16" s="113"/>
      <c r="K16" s="135">
        <v>36</v>
      </c>
      <c r="L16" s="79">
        <v>1.83</v>
      </c>
      <c r="M16" s="135">
        <v>36</v>
      </c>
      <c r="N16" s="76">
        <v>1.85</v>
      </c>
      <c r="O16" s="135">
        <v>90</v>
      </c>
      <c r="P16" s="113">
        <v>0.35299999999999998</v>
      </c>
      <c r="Q16" s="135" t="s">
        <v>160</v>
      </c>
      <c r="R16" s="76">
        <v>0.39</v>
      </c>
      <c r="S16" s="136"/>
      <c r="T16" s="128"/>
    </row>
    <row r="17" spans="1:20">
      <c r="A17" s="132">
        <v>38</v>
      </c>
      <c r="B17" s="113">
        <v>1.2669999999999999</v>
      </c>
      <c r="C17" s="135">
        <v>45</v>
      </c>
      <c r="D17" s="113">
        <v>1.7430000000000001</v>
      </c>
      <c r="E17" s="135"/>
      <c r="F17" s="112"/>
      <c r="G17" s="138"/>
      <c r="H17" s="112"/>
      <c r="I17" s="136"/>
      <c r="J17" s="113"/>
      <c r="K17" s="135">
        <v>40</v>
      </c>
      <c r="L17" s="79">
        <v>1.91</v>
      </c>
      <c r="M17" s="135">
        <v>40</v>
      </c>
      <c r="N17" s="76">
        <v>1.93</v>
      </c>
      <c r="O17" s="135">
        <v>100</v>
      </c>
      <c r="P17" s="113">
        <v>0.39100000000000001</v>
      </c>
      <c r="Q17" s="135" t="s">
        <v>161</v>
      </c>
      <c r="R17" s="113">
        <v>0.45100000000000001</v>
      </c>
      <c r="S17" s="136"/>
      <c r="T17" s="128"/>
    </row>
    <row r="18" spans="1:20">
      <c r="A18" s="132">
        <v>40</v>
      </c>
      <c r="B18" s="113">
        <v>1.3280000000000001</v>
      </c>
      <c r="C18" s="135">
        <v>50</v>
      </c>
      <c r="D18" s="112"/>
      <c r="E18" s="135"/>
      <c r="F18" s="112"/>
      <c r="G18" s="138"/>
      <c r="H18" s="112"/>
      <c r="I18" s="136"/>
      <c r="J18" s="113"/>
      <c r="K18" s="135">
        <v>45</v>
      </c>
      <c r="L18" s="79">
        <v>2.0099999999999998</v>
      </c>
      <c r="M18" s="135">
        <v>45</v>
      </c>
      <c r="N18" s="76">
        <v>2.0299999999999998</v>
      </c>
      <c r="O18" s="135">
        <v>110</v>
      </c>
      <c r="P18" s="113">
        <v>0.43099999999999999</v>
      </c>
      <c r="Q18" s="135" t="s">
        <v>162</v>
      </c>
      <c r="R18" s="113">
        <v>0.51100000000000001</v>
      </c>
      <c r="S18" s="136"/>
      <c r="T18" s="128"/>
    </row>
    <row r="19" spans="1:20">
      <c r="A19" s="132">
        <v>45</v>
      </c>
      <c r="B19" s="113">
        <v>1.476</v>
      </c>
      <c r="C19" s="135"/>
      <c r="D19" s="112"/>
      <c r="E19" s="135"/>
      <c r="F19" s="112"/>
      <c r="G19" s="138"/>
      <c r="H19" s="112"/>
      <c r="I19" s="136"/>
      <c r="J19" s="113"/>
      <c r="K19" s="135">
        <v>50</v>
      </c>
      <c r="L19" s="79">
        <v>2.11</v>
      </c>
      <c r="M19" s="135">
        <v>50</v>
      </c>
      <c r="N19" s="76">
        <v>2.12</v>
      </c>
      <c r="O19" s="135">
        <v>120</v>
      </c>
      <c r="P19" s="76">
        <v>0.47</v>
      </c>
      <c r="Q19" s="135"/>
      <c r="R19" s="113"/>
      <c r="S19" s="136"/>
      <c r="T19" s="128"/>
    </row>
    <row r="20" spans="1:20">
      <c r="A20" s="132">
        <v>50</v>
      </c>
      <c r="B20" s="113">
        <v>1.6259999999999999</v>
      </c>
      <c r="C20" s="135"/>
      <c r="D20" s="112"/>
      <c r="E20" s="135"/>
      <c r="F20" s="112"/>
      <c r="G20" s="138"/>
      <c r="H20" s="112"/>
      <c r="I20" s="136"/>
      <c r="J20" s="113"/>
      <c r="K20" s="135">
        <v>55</v>
      </c>
      <c r="L20" s="79">
        <v>2.21</v>
      </c>
      <c r="M20" s="135">
        <v>55</v>
      </c>
      <c r="N20" s="76">
        <v>2.2200000000000002</v>
      </c>
      <c r="O20" s="135">
        <v>140</v>
      </c>
      <c r="P20" s="76">
        <v>0.55000000000000004</v>
      </c>
      <c r="Q20" s="135"/>
      <c r="R20" s="113"/>
      <c r="S20" s="136"/>
      <c r="T20" s="128"/>
    </row>
    <row r="21" spans="1:20">
      <c r="A21" s="133"/>
      <c r="B21" s="112"/>
      <c r="C21" s="136"/>
      <c r="D21" s="112"/>
      <c r="E21" s="136"/>
      <c r="F21" s="112"/>
      <c r="G21" s="136"/>
      <c r="H21" s="112"/>
      <c r="I21" s="136"/>
      <c r="J21" s="112"/>
      <c r="K21" s="135">
        <v>60</v>
      </c>
      <c r="L21" s="79">
        <v>2.31</v>
      </c>
      <c r="M21" s="135">
        <v>60</v>
      </c>
      <c r="N21" s="76">
        <v>2.3199999999999998</v>
      </c>
      <c r="O21" s="135">
        <v>160</v>
      </c>
      <c r="P21" s="113">
        <v>0.629</v>
      </c>
      <c r="Q21" s="135"/>
      <c r="R21" s="113"/>
      <c r="S21" s="136"/>
      <c r="T21" s="128"/>
    </row>
    <row r="22" spans="1:20">
      <c r="A22" s="133"/>
      <c r="B22" s="112"/>
      <c r="C22" s="136"/>
      <c r="D22" s="112"/>
      <c r="E22" s="136"/>
      <c r="F22" s="112"/>
      <c r="G22" s="136"/>
      <c r="H22" s="112"/>
      <c r="I22" s="136"/>
      <c r="J22" s="112"/>
      <c r="K22" s="135">
        <v>65</v>
      </c>
      <c r="L22" s="79">
        <v>2.41</v>
      </c>
      <c r="M22" s="135">
        <v>65</v>
      </c>
      <c r="N22" s="76">
        <v>2.42</v>
      </c>
      <c r="O22" s="135">
        <v>180</v>
      </c>
      <c r="P22" s="113">
        <v>0.70899999999999996</v>
      </c>
      <c r="Q22" s="135"/>
      <c r="R22" s="113"/>
      <c r="S22" s="136"/>
      <c r="T22" s="128"/>
    </row>
    <row r="23" spans="1:20">
      <c r="A23" s="133"/>
      <c r="B23" s="112"/>
      <c r="C23" s="136"/>
      <c r="D23" s="112"/>
      <c r="E23" s="136"/>
      <c r="F23" s="112"/>
      <c r="G23" s="136"/>
      <c r="H23" s="112"/>
      <c r="I23" s="136"/>
      <c r="J23" s="112"/>
      <c r="K23" s="135">
        <v>70</v>
      </c>
      <c r="L23" s="79">
        <v>2.5</v>
      </c>
      <c r="M23" s="135">
        <v>70</v>
      </c>
      <c r="N23" s="76">
        <v>2.52</v>
      </c>
      <c r="O23" s="135">
        <v>200</v>
      </c>
      <c r="P23" s="113">
        <v>0.78700000000000003</v>
      </c>
      <c r="Q23" s="135"/>
      <c r="R23" s="113"/>
      <c r="S23" s="136"/>
      <c r="T23" s="128"/>
    </row>
    <row r="24" spans="1:20">
      <c r="A24" s="133"/>
      <c r="B24" s="112"/>
      <c r="C24" s="136"/>
      <c r="D24" s="112"/>
      <c r="E24" s="136"/>
      <c r="F24" s="112"/>
      <c r="G24" s="136"/>
      <c r="H24" s="112"/>
      <c r="I24" s="136"/>
      <c r="J24" s="112"/>
      <c r="K24" s="135">
        <v>80</v>
      </c>
      <c r="L24" s="79">
        <v>2.7</v>
      </c>
      <c r="M24" s="135">
        <v>80</v>
      </c>
      <c r="N24" s="76">
        <v>2.71</v>
      </c>
      <c r="O24" s="136"/>
      <c r="P24" s="113"/>
      <c r="Q24" s="135"/>
      <c r="R24" s="113"/>
      <c r="S24" s="136"/>
      <c r="T24" s="128"/>
    </row>
    <row r="25" spans="1:20">
      <c r="A25" s="133"/>
      <c r="B25" s="112"/>
      <c r="C25" s="136"/>
      <c r="D25" s="112"/>
      <c r="E25" s="136"/>
      <c r="F25" s="112"/>
      <c r="G25" s="136"/>
      <c r="H25" s="112"/>
      <c r="I25" s="136"/>
      <c r="J25" s="112"/>
      <c r="K25" s="135">
        <v>90</v>
      </c>
      <c r="L25" s="79">
        <v>2.9</v>
      </c>
      <c r="M25" s="135">
        <v>100</v>
      </c>
      <c r="N25" s="76">
        <v>3.11</v>
      </c>
      <c r="O25" s="136"/>
      <c r="P25" s="113"/>
      <c r="Q25" s="135"/>
      <c r="R25" s="113"/>
      <c r="S25" s="136"/>
      <c r="T25" s="128"/>
    </row>
    <row r="26" spans="1:20" ht="15.75" thickBot="1">
      <c r="A26" s="134"/>
      <c r="B26" s="129"/>
      <c r="C26" s="137"/>
      <c r="D26" s="129"/>
      <c r="E26" s="137"/>
      <c r="F26" s="129"/>
      <c r="G26" s="137"/>
      <c r="H26" s="129"/>
      <c r="I26" s="137"/>
      <c r="J26" s="129"/>
      <c r="K26" s="139">
        <v>100</v>
      </c>
      <c r="L26" s="129"/>
      <c r="M26" s="137"/>
      <c r="N26" s="130"/>
      <c r="O26" s="137"/>
      <c r="P26" s="110"/>
      <c r="Q26" s="139"/>
      <c r="R26" s="110"/>
      <c r="S26" s="137"/>
      <c r="T26" s="131"/>
    </row>
    <row r="27" spans="1:20" ht="15.75" thickBot="1">
      <c r="K27" s="77"/>
    </row>
    <row r="28" spans="1:20">
      <c r="A28" s="599" t="s">
        <v>708</v>
      </c>
      <c r="B28" s="600"/>
      <c r="C28" s="600"/>
      <c r="D28" s="601"/>
      <c r="E28" s="1"/>
      <c r="F28" s="599" t="s">
        <v>713</v>
      </c>
      <c r="G28" s="600"/>
      <c r="H28" s="600"/>
      <c r="I28" s="601"/>
    </row>
    <row r="29" spans="1:20">
      <c r="A29" s="246" t="s">
        <v>709</v>
      </c>
      <c r="B29" s="245" t="s">
        <v>710</v>
      </c>
      <c r="C29" s="245" t="s">
        <v>711</v>
      </c>
      <c r="D29" s="247" t="s">
        <v>132</v>
      </c>
      <c r="F29" s="246" t="s">
        <v>709</v>
      </c>
      <c r="G29" s="245" t="s">
        <v>710</v>
      </c>
      <c r="H29" s="245" t="s">
        <v>711</v>
      </c>
      <c r="I29" s="247" t="s">
        <v>132</v>
      </c>
    </row>
    <row r="30" spans="1:20" ht="15.75" thickBot="1">
      <c r="A30" s="248">
        <v>2550</v>
      </c>
      <c r="B30" s="249">
        <v>2600</v>
      </c>
      <c r="C30" s="249">
        <v>150</v>
      </c>
      <c r="D30" s="250">
        <f>2*(B30+C30)*(A30+2*C30)/1000000</f>
        <v>15.675000000000001</v>
      </c>
      <c r="F30" s="248">
        <v>700</v>
      </c>
      <c r="G30" s="249">
        <v>1970</v>
      </c>
      <c r="H30" s="249">
        <v>160</v>
      </c>
      <c r="I30" s="250">
        <f>((2*G30+F30)*(H30+100))/1000000</f>
        <v>1.2063999999999999</v>
      </c>
    </row>
  </sheetData>
  <mergeCells count="13">
    <mergeCell ref="A28:D28"/>
    <mergeCell ref="A1:T1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F28:I28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388"/>
  <sheetViews>
    <sheetView view="pageBreakPreview" zoomScale="160" zoomScaleNormal="150" zoomScaleSheetLayoutView="160" workbookViewId="0">
      <selection activeCell="A1274" sqref="A1274:D1322"/>
    </sheetView>
  </sheetViews>
  <sheetFormatPr defaultRowHeight="15"/>
  <cols>
    <col min="1" max="1" width="10.7109375" customWidth="1"/>
    <col min="2" max="2" width="50.7109375" customWidth="1"/>
    <col min="3" max="4" width="10.7109375" customWidth="1"/>
  </cols>
  <sheetData>
    <row r="1" spans="1:12" s="169" customFormat="1" ht="15.75" thickBot="1">
      <c r="A1" s="266"/>
      <c r="B1" s="615" t="s">
        <v>1346</v>
      </c>
      <c r="C1" s="616"/>
      <c r="D1" s="299" t="s">
        <v>221</v>
      </c>
      <c r="F1" s="618" t="s">
        <v>1346</v>
      </c>
      <c r="G1" s="619"/>
      <c r="H1" s="619"/>
      <c r="I1" s="619"/>
      <c r="J1" s="619"/>
      <c r="K1" s="619"/>
      <c r="L1" s="620"/>
    </row>
    <row r="2" spans="1:12" s="169" customFormat="1" ht="15.75" thickBot="1">
      <c r="A2" s="183" t="s">
        <v>222</v>
      </c>
      <c r="B2" s="184" t="s">
        <v>223</v>
      </c>
      <c r="C2" s="184" t="s">
        <v>224</v>
      </c>
      <c r="D2" s="185" t="s">
        <v>123</v>
      </c>
      <c r="F2" s="621" t="s">
        <v>223</v>
      </c>
      <c r="G2" s="400"/>
      <c r="H2" s="400"/>
      <c r="I2" s="400"/>
      <c r="J2" s="401"/>
      <c r="K2" s="323" t="s">
        <v>39</v>
      </c>
      <c r="L2" s="324" t="s">
        <v>1868</v>
      </c>
    </row>
    <row r="3" spans="1:12" s="169" customFormat="1" ht="15.75" thickBot="1">
      <c r="A3" s="609" t="s">
        <v>763</v>
      </c>
      <c r="B3" s="610"/>
      <c r="C3" s="610"/>
      <c r="D3" s="611"/>
      <c r="F3" s="622" t="s">
        <v>1867</v>
      </c>
      <c r="G3" s="530"/>
      <c r="H3" s="530"/>
      <c r="I3" s="530"/>
      <c r="J3" s="623"/>
      <c r="K3" s="322">
        <v>1</v>
      </c>
      <c r="L3" s="51">
        <v>3</v>
      </c>
    </row>
    <row r="4" spans="1:12" s="265" customFormat="1">
      <c r="A4" s="292"/>
      <c r="B4" s="293" t="s">
        <v>785</v>
      </c>
      <c r="C4" s="294"/>
      <c r="D4" s="295"/>
      <c r="F4" s="624" t="s">
        <v>1869</v>
      </c>
      <c r="G4" s="625"/>
      <c r="H4" s="625"/>
      <c r="I4" s="625"/>
      <c r="J4" s="626"/>
      <c r="K4" s="245">
        <v>1</v>
      </c>
      <c r="L4" s="247">
        <v>19</v>
      </c>
    </row>
    <row r="5" spans="1:12" s="265" customFormat="1">
      <c r="A5" s="291" t="s">
        <v>772</v>
      </c>
      <c r="B5" s="187" t="s">
        <v>764</v>
      </c>
      <c r="C5" s="262" t="s">
        <v>132</v>
      </c>
      <c r="D5" s="188">
        <v>344</v>
      </c>
      <c r="F5" s="624" t="s">
        <v>1870</v>
      </c>
      <c r="G5" s="625"/>
      <c r="H5" s="625"/>
      <c r="I5" s="625"/>
      <c r="J5" s="626"/>
      <c r="K5" s="245">
        <v>1</v>
      </c>
      <c r="L5" s="247">
        <v>23</v>
      </c>
    </row>
    <row r="6" spans="1:12" s="265" customFormat="1">
      <c r="A6" s="291" t="s">
        <v>773</v>
      </c>
      <c r="B6" s="187" t="s">
        <v>765</v>
      </c>
      <c r="C6" s="262" t="s">
        <v>132</v>
      </c>
      <c r="D6" s="188">
        <v>453</v>
      </c>
      <c r="F6" s="624" t="s">
        <v>1871</v>
      </c>
      <c r="G6" s="625"/>
      <c r="H6" s="625"/>
      <c r="I6" s="625"/>
      <c r="J6" s="626"/>
      <c r="K6" s="245">
        <v>2</v>
      </c>
      <c r="L6" s="247">
        <v>87</v>
      </c>
    </row>
    <row r="7" spans="1:12" s="265" customFormat="1">
      <c r="A7" s="291" t="s">
        <v>774</v>
      </c>
      <c r="B7" s="187" t="s">
        <v>766</v>
      </c>
      <c r="C7" s="262" t="s">
        <v>132</v>
      </c>
      <c r="D7" s="188">
        <v>477</v>
      </c>
      <c r="F7" s="624" t="s">
        <v>1872</v>
      </c>
      <c r="G7" s="625"/>
      <c r="H7" s="625"/>
      <c r="I7" s="625"/>
      <c r="J7" s="626"/>
      <c r="K7" s="245">
        <v>3</v>
      </c>
      <c r="L7" s="247">
        <v>121</v>
      </c>
    </row>
    <row r="8" spans="1:12" s="265" customFormat="1">
      <c r="A8" s="291" t="s">
        <v>775</v>
      </c>
      <c r="B8" s="187" t="s">
        <v>767</v>
      </c>
      <c r="C8" s="262" t="s">
        <v>132</v>
      </c>
      <c r="D8" s="188">
        <v>542</v>
      </c>
      <c r="F8" s="624" t="s">
        <v>1873</v>
      </c>
      <c r="G8" s="625"/>
      <c r="H8" s="625"/>
      <c r="I8" s="625"/>
      <c r="J8" s="626"/>
      <c r="K8" s="245">
        <v>4</v>
      </c>
      <c r="L8" s="247">
        <v>153</v>
      </c>
    </row>
    <row r="9" spans="1:12" s="265" customFormat="1">
      <c r="A9" s="291" t="s">
        <v>776</v>
      </c>
      <c r="B9" s="187" t="s">
        <v>768</v>
      </c>
      <c r="C9" s="262" t="s">
        <v>132</v>
      </c>
      <c r="D9" s="188">
        <v>581</v>
      </c>
      <c r="F9" s="624" t="s">
        <v>1874</v>
      </c>
      <c r="G9" s="625"/>
      <c r="H9" s="625"/>
      <c r="I9" s="625"/>
      <c r="J9" s="626"/>
      <c r="K9" s="245">
        <v>4</v>
      </c>
      <c r="L9" s="247">
        <v>163</v>
      </c>
    </row>
    <row r="10" spans="1:12" s="265" customFormat="1">
      <c r="A10" s="291" t="s">
        <v>777</v>
      </c>
      <c r="B10" s="187" t="s">
        <v>769</v>
      </c>
      <c r="C10" s="262" t="s">
        <v>132</v>
      </c>
      <c r="D10" s="188">
        <v>617</v>
      </c>
      <c r="F10" s="624" t="s">
        <v>1875</v>
      </c>
      <c r="G10" s="625"/>
      <c r="H10" s="625"/>
      <c r="I10" s="625"/>
      <c r="J10" s="626"/>
      <c r="K10" s="245">
        <v>4</v>
      </c>
      <c r="L10" s="247">
        <v>172</v>
      </c>
    </row>
    <row r="11" spans="1:12" s="265" customFormat="1">
      <c r="A11" s="291" t="s">
        <v>778</v>
      </c>
      <c r="B11" s="187" t="s">
        <v>770</v>
      </c>
      <c r="C11" s="262" t="s">
        <v>132</v>
      </c>
      <c r="D11" s="188">
        <v>682</v>
      </c>
      <c r="F11" s="624" t="s">
        <v>1876</v>
      </c>
      <c r="G11" s="625"/>
      <c r="H11" s="625"/>
      <c r="I11" s="625"/>
      <c r="J11" s="626"/>
      <c r="K11" s="245">
        <v>4</v>
      </c>
      <c r="L11" s="247">
        <v>184</v>
      </c>
    </row>
    <row r="12" spans="1:12" s="265" customFormat="1">
      <c r="A12" s="291" t="s">
        <v>779</v>
      </c>
      <c r="B12" s="187" t="s">
        <v>771</v>
      </c>
      <c r="C12" s="262" t="s">
        <v>132</v>
      </c>
      <c r="D12" s="188">
        <v>811</v>
      </c>
      <c r="F12" s="624" t="s">
        <v>1877</v>
      </c>
      <c r="G12" s="625"/>
      <c r="H12" s="625"/>
      <c r="I12" s="625"/>
      <c r="J12" s="626"/>
      <c r="K12" s="245">
        <v>5</v>
      </c>
      <c r="L12" s="247">
        <v>199</v>
      </c>
    </row>
    <row r="13" spans="1:12" s="265" customFormat="1">
      <c r="A13" s="39"/>
      <c r="B13" s="190" t="s">
        <v>786</v>
      </c>
      <c r="C13" s="277"/>
      <c r="D13" s="278"/>
      <c r="F13" s="624" t="s">
        <v>1878</v>
      </c>
      <c r="G13" s="625"/>
      <c r="H13" s="625"/>
      <c r="I13" s="625"/>
      <c r="J13" s="626"/>
      <c r="K13" s="245">
        <v>5</v>
      </c>
      <c r="L13" s="247">
        <v>203</v>
      </c>
    </row>
    <row r="14" spans="1:12" s="265" customFormat="1">
      <c r="A14" s="291" t="s">
        <v>780</v>
      </c>
      <c r="B14" s="187" t="s">
        <v>815</v>
      </c>
      <c r="C14" s="262" t="s">
        <v>132</v>
      </c>
      <c r="D14" s="188">
        <v>195</v>
      </c>
      <c r="F14" s="624" t="s">
        <v>1879</v>
      </c>
      <c r="G14" s="625"/>
      <c r="H14" s="625"/>
      <c r="I14" s="625"/>
      <c r="J14" s="626"/>
      <c r="K14" s="245">
        <v>5</v>
      </c>
      <c r="L14" s="247">
        <v>213</v>
      </c>
    </row>
    <row r="15" spans="1:12" s="265" customFormat="1">
      <c r="A15" s="291" t="s">
        <v>781</v>
      </c>
      <c r="B15" s="187" t="s">
        <v>816</v>
      </c>
      <c r="C15" s="262" t="s">
        <v>132</v>
      </c>
      <c r="D15" s="188">
        <v>219</v>
      </c>
      <c r="F15" s="624" t="s">
        <v>1880</v>
      </c>
      <c r="G15" s="625"/>
      <c r="H15" s="625"/>
      <c r="I15" s="625"/>
      <c r="J15" s="626"/>
      <c r="K15" s="245">
        <v>5</v>
      </c>
      <c r="L15" s="247">
        <v>238</v>
      </c>
    </row>
    <row r="16" spans="1:12" s="265" customFormat="1">
      <c r="A16" s="291" t="s">
        <v>782</v>
      </c>
      <c r="B16" s="187" t="s">
        <v>817</v>
      </c>
      <c r="C16" s="262" t="s">
        <v>132</v>
      </c>
      <c r="D16" s="188">
        <v>242</v>
      </c>
      <c r="F16" s="624" t="s">
        <v>1881</v>
      </c>
      <c r="G16" s="625"/>
      <c r="H16" s="625"/>
      <c r="I16" s="625"/>
      <c r="J16" s="626"/>
      <c r="K16" s="245">
        <v>5</v>
      </c>
      <c r="L16" s="247">
        <v>242</v>
      </c>
    </row>
    <row r="17" spans="1:12" s="265" customFormat="1">
      <c r="A17" s="291" t="s">
        <v>783</v>
      </c>
      <c r="B17" s="187" t="s">
        <v>818</v>
      </c>
      <c r="C17" s="262" t="s">
        <v>132</v>
      </c>
      <c r="D17" s="188">
        <v>284</v>
      </c>
      <c r="F17" s="624" t="s">
        <v>1882</v>
      </c>
      <c r="G17" s="625"/>
      <c r="H17" s="625"/>
      <c r="I17" s="625"/>
      <c r="J17" s="626"/>
      <c r="K17" s="245">
        <v>6</v>
      </c>
      <c r="L17" s="247">
        <v>248</v>
      </c>
    </row>
    <row r="18" spans="1:12" s="265" customFormat="1" ht="15.75" thickBot="1">
      <c r="A18" s="296" t="s">
        <v>784</v>
      </c>
      <c r="B18" s="194" t="s">
        <v>819</v>
      </c>
      <c r="C18" s="263" t="s">
        <v>132</v>
      </c>
      <c r="D18" s="192">
        <v>325</v>
      </c>
      <c r="F18" s="624" t="s">
        <v>1883</v>
      </c>
      <c r="G18" s="625"/>
      <c r="H18" s="625"/>
      <c r="I18" s="625"/>
      <c r="J18" s="626"/>
      <c r="K18" s="245">
        <v>6</v>
      </c>
      <c r="L18" s="247">
        <v>261</v>
      </c>
    </row>
    <row r="19" spans="1:12" s="265" customFormat="1" ht="15.75" thickBot="1">
      <c r="A19" s="609" t="s">
        <v>787</v>
      </c>
      <c r="B19" s="610"/>
      <c r="C19" s="610"/>
      <c r="D19" s="611"/>
      <c r="F19" s="624" t="s">
        <v>1884</v>
      </c>
      <c r="G19" s="625"/>
      <c r="H19" s="625"/>
      <c r="I19" s="625"/>
      <c r="J19" s="626"/>
      <c r="K19" s="245">
        <v>6</v>
      </c>
      <c r="L19" s="247">
        <v>264</v>
      </c>
    </row>
    <row r="20" spans="1:12" s="265" customFormat="1">
      <c r="A20" s="298" t="s">
        <v>788</v>
      </c>
      <c r="B20" s="279" t="s">
        <v>791</v>
      </c>
      <c r="C20" s="261" t="s">
        <v>132</v>
      </c>
      <c r="D20" s="280">
        <v>326</v>
      </c>
      <c r="F20" s="624" t="s">
        <v>1885</v>
      </c>
      <c r="G20" s="625"/>
      <c r="H20" s="625"/>
      <c r="I20" s="625"/>
      <c r="J20" s="626"/>
      <c r="K20" s="245">
        <v>6</v>
      </c>
      <c r="L20" s="247">
        <v>270</v>
      </c>
    </row>
    <row r="21" spans="1:12" s="265" customFormat="1">
      <c r="A21" s="291" t="s">
        <v>789</v>
      </c>
      <c r="B21" s="187" t="s">
        <v>792</v>
      </c>
      <c r="C21" s="262" t="s">
        <v>132</v>
      </c>
      <c r="D21" s="188">
        <v>349</v>
      </c>
      <c r="F21" s="624" t="s">
        <v>1886</v>
      </c>
      <c r="G21" s="625"/>
      <c r="H21" s="625"/>
      <c r="I21" s="625"/>
      <c r="J21" s="626"/>
      <c r="K21" s="245">
        <v>6</v>
      </c>
      <c r="L21" s="247">
        <v>277</v>
      </c>
    </row>
    <row r="22" spans="1:12" s="265" customFormat="1" ht="15.75" thickBot="1">
      <c r="A22" s="296" t="s">
        <v>790</v>
      </c>
      <c r="B22" s="194" t="s">
        <v>793</v>
      </c>
      <c r="C22" s="263" t="s">
        <v>132</v>
      </c>
      <c r="D22" s="192">
        <v>343</v>
      </c>
      <c r="F22" s="624" t="s">
        <v>1887</v>
      </c>
      <c r="G22" s="625"/>
      <c r="H22" s="625"/>
      <c r="I22" s="625"/>
      <c r="J22" s="626"/>
      <c r="K22" s="245">
        <v>6</v>
      </c>
      <c r="L22" s="247">
        <v>285</v>
      </c>
    </row>
    <row r="23" spans="1:12" s="265" customFormat="1" ht="15.75" thickBot="1">
      <c r="A23" s="609" t="s">
        <v>794</v>
      </c>
      <c r="B23" s="610"/>
      <c r="C23" s="610"/>
      <c r="D23" s="611"/>
      <c r="F23" s="624" t="s">
        <v>1888</v>
      </c>
      <c r="G23" s="625"/>
      <c r="H23" s="625"/>
      <c r="I23" s="625"/>
      <c r="J23" s="626"/>
      <c r="K23" s="245">
        <v>7</v>
      </c>
      <c r="L23" s="247">
        <v>322</v>
      </c>
    </row>
    <row r="24" spans="1:12" s="265" customFormat="1">
      <c r="A24" s="298" t="s">
        <v>795</v>
      </c>
      <c r="B24" s="279" t="s">
        <v>820</v>
      </c>
      <c r="C24" s="261" t="s">
        <v>132</v>
      </c>
      <c r="D24" s="280">
        <v>365</v>
      </c>
      <c r="F24" s="624" t="s">
        <v>1889</v>
      </c>
      <c r="G24" s="625"/>
      <c r="H24" s="625"/>
      <c r="I24" s="625"/>
      <c r="J24" s="626"/>
      <c r="K24" s="245">
        <v>8</v>
      </c>
      <c r="L24" s="247">
        <v>384</v>
      </c>
    </row>
    <row r="25" spans="1:12" s="265" customFormat="1">
      <c r="A25" s="291" t="s">
        <v>796</v>
      </c>
      <c r="B25" s="187" t="s">
        <v>821</v>
      </c>
      <c r="C25" s="262" t="s">
        <v>132</v>
      </c>
      <c r="D25" s="188">
        <v>381</v>
      </c>
      <c r="F25" s="624" t="s">
        <v>1890</v>
      </c>
      <c r="G25" s="625"/>
      <c r="H25" s="625"/>
      <c r="I25" s="625"/>
      <c r="J25" s="626"/>
      <c r="K25" s="245">
        <v>9</v>
      </c>
      <c r="L25" s="247">
        <v>411</v>
      </c>
    </row>
    <row r="26" spans="1:12" s="265" customFormat="1">
      <c r="A26" s="291" t="s">
        <v>797</v>
      </c>
      <c r="B26" s="187" t="s">
        <v>822</v>
      </c>
      <c r="C26" s="262" t="s">
        <v>132</v>
      </c>
      <c r="D26" s="188">
        <v>377</v>
      </c>
      <c r="F26" s="624" t="s">
        <v>1891</v>
      </c>
      <c r="G26" s="625"/>
      <c r="H26" s="625"/>
      <c r="I26" s="625"/>
      <c r="J26" s="626"/>
      <c r="K26" s="245">
        <v>10</v>
      </c>
      <c r="L26" s="247">
        <v>460</v>
      </c>
    </row>
    <row r="27" spans="1:12" s="265" customFormat="1">
      <c r="A27" s="291"/>
      <c r="B27" s="190" t="s">
        <v>806</v>
      </c>
      <c r="C27" s="262"/>
      <c r="D27" s="188"/>
      <c r="F27" s="624" t="s">
        <v>1892</v>
      </c>
      <c r="G27" s="625"/>
      <c r="H27" s="625"/>
      <c r="I27" s="625"/>
      <c r="J27" s="626"/>
      <c r="K27" s="245">
        <v>11</v>
      </c>
      <c r="L27" s="247">
        <v>509</v>
      </c>
    </row>
    <row r="28" spans="1:12" s="265" customFormat="1">
      <c r="A28" s="291" t="s">
        <v>798</v>
      </c>
      <c r="B28" s="189" t="s">
        <v>807</v>
      </c>
      <c r="C28" s="262" t="s">
        <v>278</v>
      </c>
      <c r="D28" s="188">
        <v>705</v>
      </c>
      <c r="F28" s="624" t="s">
        <v>1893</v>
      </c>
      <c r="G28" s="625"/>
      <c r="H28" s="625"/>
      <c r="I28" s="625"/>
      <c r="J28" s="626"/>
      <c r="K28" s="245">
        <v>13</v>
      </c>
      <c r="L28" s="247">
        <v>591</v>
      </c>
    </row>
    <row r="29" spans="1:12" s="265" customFormat="1">
      <c r="A29" s="291" t="s">
        <v>799</v>
      </c>
      <c r="B29" s="189" t="s">
        <v>808</v>
      </c>
      <c r="C29" s="262" t="s">
        <v>278</v>
      </c>
      <c r="D29" s="188">
        <v>604</v>
      </c>
      <c r="F29" s="624" t="s">
        <v>1894</v>
      </c>
      <c r="G29" s="625"/>
      <c r="H29" s="625"/>
      <c r="I29" s="625"/>
      <c r="J29" s="626"/>
      <c r="K29" s="245">
        <v>13</v>
      </c>
      <c r="L29" s="247">
        <v>604</v>
      </c>
    </row>
    <row r="30" spans="1:12" s="265" customFormat="1">
      <c r="A30" s="291" t="s">
        <v>800</v>
      </c>
      <c r="B30" s="187" t="s">
        <v>407</v>
      </c>
      <c r="C30" s="262" t="s">
        <v>278</v>
      </c>
      <c r="D30" s="188">
        <v>524</v>
      </c>
      <c r="F30" s="624" t="s">
        <v>1895</v>
      </c>
      <c r="G30" s="625"/>
      <c r="H30" s="625"/>
      <c r="I30" s="625"/>
      <c r="J30" s="626"/>
      <c r="K30" s="245">
        <v>13</v>
      </c>
      <c r="L30" s="247">
        <v>619</v>
      </c>
    </row>
    <row r="31" spans="1:12" s="265" customFormat="1">
      <c r="A31" s="291" t="s">
        <v>801</v>
      </c>
      <c r="B31" s="187" t="s">
        <v>403</v>
      </c>
      <c r="C31" s="262" t="s">
        <v>278</v>
      </c>
      <c r="D31" s="188">
        <v>443</v>
      </c>
      <c r="F31" s="624" t="s">
        <v>1896</v>
      </c>
      <c r="G31" s="625"/>
      <c r="H31" s="625"/>
      <c r="I31" s="625"/>
      <c r="J31" s="626"/>
      <c r="K31" s="245">
        <v>13</v>
      </c>
      <c r="L31" s="247">
        <v>623</v>
      </c>
    </row>
    <row r="32" spans="1:12" s="265" customFormat="1">
      <c r="A32" s="291"/>
      <c r="B32" s="190" t="s">
        <v>809</v>
      </c>
      <c r="C32" s="262"/>
      <c r="D32" s="188"/>
      <c r="F32" s="624" t="s">
        <v>1897</v>
      </c>
      <c r="G32" s="625"/>
      <c r="H32" s="625"/>
      <c r="I32" s="625"/>
      <c r="J32" s="626"/>
      <c r="K32" s="245">
        <v>13</v>
      </c>
      <c r="L32" s="247">
        <v>629</v>
      </c>
    </row>
    <row r="33" spans="1:12" s="265" customFormat="1">
      <c r="A33" s="291" t="s">
        <v>802</v>
      </c>
      <c r="B33" s="187" t="s">
        <v>810</v>
      </c>
      <c r="C33" s="262" t="s">
        <v>132</v>
      </c>
      <c r="D33" s="188">
        <v>228</v>
      </c>
      <c r="F33" s="624" t="s">
        <v>1898</v>
      </c>
      <c r="G33" s="625"/>
      <c r="H33" s="625"/>
      <c r="I33" s="625"/>
      <c r="J33" s="626"/>
      <c r="K33" s="245">
        <v>14</v>
      </c>
      <c r="L33" s="247">
        <v>640</v>
      </c>
    </row>
    <row r="34" spans="1:12" s="265" customFormat="1">
      <c r="A34" s="291" t="s">
        <v>803</v>
      </c>
      <c r="B34" s="187" t="s">
        <v>811</v>
      </c>
      <c r="C34" s="262" t="s">
        <v>132</v>
      </c>
      <c r="D34" s="188">
        <v>335</v>
      </c>
      <c r="F34" s="624" t="s">
        <v>1899</v>
      </c>
      <c r="G34" s="625"/>
      <c r="H34" s="625"/>
      <c r="I34" s="625"/>
      <c r="J34" s="626"/>
      <c r="K34" s="245">
        <v>14</v>
      </c>
      <c r="L34" s="247">
        <v>649</v>
      </c>
    </row>
    <row r="35" spans="1:12" s="265" customFormat="1">
      <c r="A35" s="291" t="s">
        <v>804</v>
      </c>
      <c r="B35" s="187" t="s">
        <v>812</v>
      </c>
      <c r="C35" s="262" t="s">
        <v>132</v>
      </c>
      <c r="D35" s="188">
        <v>305</v>
      </c>
      <c r="F35" s="624" t="s">
        <v>1900</v>
      </c>
      <c r="G35" s="625"/>
      <c r="H35" s="625"/>
      <c r="I35" s="625"/>
      <c r="J35" s="626"/>
      <c r="K35" s="245">
        <v>14</v>
      </c>
      <c r="L35" s="247">
        <v>666</v>
      </c>
    </row>
    <row r="36" spans="1:12" s="265" customFormat="1">
      <c r="A36" s="291" t="s">
        <v>805</v>
      </c>
      <c r="B36" s="187" t="s">
        <v>813</v>
      </c>
      <c r="C36" s="262" t="s">
        <v>132</v>
      </c>
      <c r="D36" s="188">
        <v>391</v>
      </c>
      <c r="F36" s="624" t="s">
        <v>1901</v>
      </c>
      <c r="G36" s="625"/>
      <c r="H36" s="625"/>
      <c r="I36" s="625"/>
      <c r="J36" s="626"/>
      <c r="K36" s="245">
        <v>14</v>
      </c>
      <c r="L36" s="247">
        <v>675</v>
      </c>
    </row>
    <row r="37" spans="1:12" s="265" customFormat="1">
      <c r="A37" s="291"/>
      <c r="B37" s="190" t="s">
        <v>830</v>
      </c>
      <c r="C37" s="262"/>
      <c r="D37" s="188"/>
      <c r="F37" s="624" t="s">
        <v>1902</v>
      </c>
      <c r="G37" s="625"/>
      <c r="H37" s="625"/>
      <c r="I37" s="625"/>
      <c r="J37" s="626"/>
      <c r="K37" s="245">
        <v>14</v>
      </c>
      <c r="L37" s="247">
        <v>679</v>
      </c>
    </row>
    <row r="38" spans="1:12" s="265" customFormat="1">
      <c r="A38" s="291" t="s">
        <v>826</v>
      </c>
      <c r="B38" s="187" t="s">
        <v>814</v>
      </c>
      <c r="C38" s="262" t="s">
        <v>230</v>
      </c>
      <c r="D38" s="188">
        <v>112</v>
      </c>
      <c r="F38" s="624" t="s">
        <v>1903</v>
      </c>
      <c r="G38" s="625"/>
      <c r="H38" s="625"/>
      <c r="I38" s="625"/>
      <c r="J38" s="626"/>
      <c r="K38" s="245">
        <v>15</v>
      </c>
      <c r="L38" s="247">
        <v>689</v>
      </c>
    </row>
    <row r="39" spans="1:12" s="265" customFormat="1">
      <c r="A39" s="291" t="s">
        <v>827</v>
      </c>
      <c r="B39" s="187" t="s">
        <v>823</v>
      </c>
      <c r="C39" s="262" t="s">
        <v>230</v>
      </c>
      <c r="D39" s="188">
        <v>125</v>
      </c>
      <c r="F39" s="624" t="s">
        <v>1904</v>
      </c>
      <c r="G39" s="625"/>
      <c r="H39" s="625"/>
      <c r="I39" s="625"/>
      <c r="J39" s="626"/>
      <c r="K39" s="245">
        <v>15</v>
      </c>
      <c r="L39" s="247">
        <v>710</v>
      </c>
    </row>
    <row r="40" spans="1:12" s="265" customFormat="1">
      <c r="A40" s="291" t="s">
        <v>828</v>
      </c>
      <c r="B40" s="187" t="s">
        <v>824</v>
      </c>
      <c r="C40" s="262" t="s">
        <v>230</v>
      </c>
      <c r="D40" s="188">
        <v>171</v>
      </c>
      <c r="F40" s="624" t="s">
        <v>1905</v>
      </c>
      <c r="G40" s="625"/>
      <c r="H40" s="625"/>
      <c r="I40" s="625"/>
      <c r="J40" s="626"/>
      <c r="K40" s="245">
        <v>15</v>
      </c>
      <c r="L40" s="247">
        <v>712</v>
      </c>
    </row>
    <row r="41" spans="1:12" s="265" customFormat="1">
      <c r="A41" s="291" t="s">
        <v>829</v>
      </c>
      <c r="B41" s="187" t="s">
        <v>825</v>
      </c>
      <c r="C41" s="262" t="s">
        <v>230</v>
      </c>
      <c r="D41" s="188">
        <v>197</v>
      </c>
      <c r="F41" s="624" t="s">
        <v>1906</v>
      </c>
      <c r="G41" s="625"/>
      <c r="H41" s="625"/>
      <c r="I41" s="625"/>
      <c r="J41" s="626"/>
      <c r="K41" s="245">
        <v>16</v>
      </c>
      <c r="L41" s="247">
        <v>738</v>
      </c>
    </row>
    <row r="42" spans="1:12" s="265" customFormat="1">
      <c r="A42" s="291"/>
      <c r="B42" s="190" t="s">
        <v>831</v>
      </c>
      <c r="C42" s="262"/>
      <c r="D42" s="188"/>
      <c r="F42" s="624" t="s">
        <v>1907</v>
      </c>
      <c r="G42" s="625"/>
      <c r="H42" s="625"/>
      <c r="I42" s="625"/>
      <c r="J42" s="626"/>
      <c r="K42" s="245">
        <v>16</v>
      </c>
      <c r="L42" s="247">
        <v>746</v>
      </c>
    </row>
    <row r="43" spans="1:12" s="265" customFormat="1" ht="15.75" thickBot="1">
      <c r="A43" s="291" t="s">
        <v>832</v>
      </c>
      <c r="B43" s="187" t="s">
        <v>814</v>
      </c>
      <c r="C43" s="262" t="s">
        <v>230</v>
      </c>
      <c r="D43" s="188">
        <v>289</v>
      </c>
      <c r="F43" s="627" t="s">
        <v>1908</v>
      </c>
      <c r="G43" s="628"/>
      <c r="H43" s="628"/>
      <c r="I43" s="628"/>
      <c r="J43" s="629"/>
      <c r="K43" s="249">
        <v>16</v>
      </c>
      <c r="L43" s="325">
        <v>754</v>
      </c>
    </row>
    <row r="44" spans="1:12" s="265" customFormat="1">
      <c r="A44" s="291" t="s">
        <v>833</v>
      </c>
      <c r="B44" s="187" t="s">
        <v>823</v>
      </c>
      <c r="C44" s="262" t="s">
        <v>230</v>
      </c>
      <c r="D44" s="188">
        <v>323</v>
      </c>
    </row>
    <row r="45" spans="1:12" s="265" customFormat="1">
      <c r="A45" s="291" t="s">
        <v>834</v>
      </c>
      <c r="B45" s="187" t="s">
        <v>824</v>
      </c>
      <c r="C45" s="262" t="s">
        <v>230</v>
      </c>
      <c r="D45" s="188">
        <v>354</v>
      </c>
    </row>
    <row r="46" spans="1:12" s="265" customFormat="1">
      <c r="A46" s="291" t="s">
        <v>835</v>
      </c>
      <c r="B46" s="187" t="s">
        <v>825</v>
      </c>
      <c r="C46" s="262" t="s">
        <v>230</v>
      </c>
      <c r="D46" s="188">
        <v>374</v>
      </c>
    </row>
    <row r="47" spans="1:12" s="265" customFormat="1">
      <c r="A47" s="291"/>
      <c r="B47" s="187"/>
      <c r="C47" s="262"/>
      <c r="D47" s="188"/>
    </row>
    <row r="48" spans="1:12" s="265" customFormat="1">
      <c r="A48" s="291"/>
      <c r="B48" s="187"/>
      <c r="C48" s="262"/>
      <c r="D48" s="188"/>
    </row>
    <row r="49" spans="1:4" s="265" customFormat="1" ht="15.75" thickBot="1">
      <c r="A49" s="296"/>
      <c r="B49" s="194"/>
      <c r="C49" s="263"/>
      <c r="D49" s="192"/>
    </row>
    <row r="50" spans="1:4" s="265" customFormat="1" ht="15.75" thickBot="1">
      <c r="A50" s="266"/>
      <c r="B50" s="267"/>
      <c r="C50" s="267"/>
      <c r="D50" s="299" t="s">
        <v>280</v>
      </c>
    </row>
    <row r="51" spans="1:4" s="265" customFormat="1">
      <c r="A51" s="183" t="s">
        <v>222</v>
      </c>
      <c r="B51" s="184" t="s">
        <v>223</v>
      </c>
      <c r="C51" s="184" t="s">
        <v>224</v>
      </c>
      <c r="D51" s="185" t="s">
        <v>123</v>
      </c>
    </row>
    <row r="52" spans="1:4" s="265" customFormat="1">
      <c r="A52" s="291"/>
      <c r="B52" s="190" t="s">
        <v>836</v>
      </c>
      <c r="C52" s="262"/>
      <c r="D52" s="188"/>
    </row>
    <row r="53" spans="1:4" s="265" customFormat="1">
      <c r="A53" s="291" t="s">
        <v>837</v>
      </c>
      <c r="B53" s="187" t="s">
        <v>839</v>
      </c>
      <c r="C53" s="262" t="s">
        <v>230</v>
      </c>
      <c r="D53" s="188">
        <v>123</v>
      </c>
    </row>
    <row r="54" spans="1:4" s="265" customFormat="1">
      <c r="A54" s="291" t="s">
        <v>838</v>
      </c>
      <c r="B54" s="187" t="s">
        <v>840</v>
      </c>
      <c r="C54" s="262" t="s">
        <v>230</v>
      </c>
      <c r="D54" s="188">
        <v>268</v>
      </c>
    </row>
    <row r="55" spans="1:4" s="265" customFormat="1">
      <c r="A55" s="291"/>
      <c r="B55" s="190" t="s">
        <v>841</v>
      </c>
      <c r="C55" s="262"/>
      <c r="D55" s="188"/>
    </row>
    <row r="56" spans="1:4" s="265" customFormat="1">
      <c r="A56" s="291" t="s">
        <v>842</v>
      </c>
      <c r="B56" s="187" t="s">
        <v>846</v>
      </c>
      <c r="C56" s="262" t="s">
        <v>132</v>
      </c>
      <c r="D56" s="188">
        <v>426</v>
      </c>
    </row>
    <row r="57" spans="1:4" s="265" customFormat="1">
      <c r="A57" s="291" t="s">
        <v>843</v>
      </c>
      <c r="B57" s="187" t="s">
        <v>847</v>
      </c>
      <c r="C57" s="262" t="s">
        <v>132</v>
      </c>
      <c r="D57" s="188">
        <v>524</v>
      </c>
    </row>
    <row r="58" spans="1:4" s="265" customFormat="1">
      <c r="A58" s="291" t="s">
        <v>844</v>
      </c>
      <c r="B58" s="187" t="s">
        <v>848</v>
      </c>
      <c r="C58" s="262" t="s">
        <v>132</v>
      </c>
      <c r="D58" s="188">
        <v>693</v>
      </c>
    </row>
    <row r="59" spans="1:4" s="265" customFormat="1">
      <c r="A59" s="291" t="s">
        <v>845</v>
      </c>
      <c r="B59" s="187" t="s">
        <v>849</v>
      </c>
      <c r="C59" s="262" t="s">
        <v>278</v>
      </c>
      <c r="D59" s="188">
        <v>1640</v>
      </c>
    </row>
    <row r="60" spans="1:4" s="265" customFormat="1">
      <c r="A60" s="291" t="s">
        <v>852</v>
      </c>
      <c r="B60" s="187" t="s">
        <v>850</v>
      </c>
      <c r="C60" s="262" t="s">
        <v>278</v>
      </c>
      <c r="D60" s="188">
        <v>891</v>
      </c>
    </row>
    <row r="61" spans="1:4" s="265" customFormat="1">
      <c r="A61" s="291" t="s">
        <v>853</v>
      </c>
      <c r="B61" s="187" t="s">
        <v>851</v>
      </c>
      <c r="C61" s="262" t="s">
        <v>278</v>
      </c>
      <c r="D61" s="188">
        <v>1410</v>
      </c>
    </row>
    <row r="62" spans="1:4" s="265" customFormat="1">
      <c r="A62" s="291" t="s">
        <v>854</v>
      </c>
      <c r="B62" s="187" t="s">
        <v>856</v>
      </c>
      <c r="C62" s="262" t="s">
        <v>278</v>
      </c>
      <c r="D62" s="188">
        <v>427</v>
      </c>
    </row>
    <row r="63" spans="1:4" s="265" customFormat="1">
      <c r="A63" s="291" t="s">
        <v>855</v>
      </c>
      <c r="B63" s="187" t="s">
        <v>857</v>
      </c>
      <c r="C63" s="262" t="s">
        <v>278</v>
      </c>
      <c r="D63" s="188">
        <v>427</v>
      </c>
    </row>
    <row r="64" spans="1:4" s="265" customFormat="1">
      <c r="A64" s="291"/>
      <c r="B64" s="190" t="s">
        <v>858</v>
      </c>
      <c r="C64" s="262"/>
      <c r="D64" s="188"/>
    </row>
    <row r="65" spans="1:4" s="265" customFormat="1">
      <c r="A65" s="291" t="s">
        <v>859</v>
      </c>
      <c r="B65" s="187" t="s">
        <v>860</v>
      </c>
      <c r="C65" s="262" t="s">
        <v>278</v>
      </c>
      <c r="D65" s="188">
        <v>201</v>
      </c>
    </row>
    <row r="66" spans="1:4" s="265" customFormat="1">
      <c r="A66" s="291" t="s">
        <v>861</v>
      </c>
      <c r="B66" s="187" t="s">
        <v>863</v>
      </c>
      <c r="C66" s="262" t="s">
        <v>278</v>
      </c>
      <c r="D66" s="188">
        <v>532</v>
      </c>
    </row>
    <row r="67" spans="1:4" s="265" customFormat="1">
      <c r="A67" s="291" t="s">
        <v>862</v>
      </c>
      <c r="B67" s="187" t="s">
        <v>864</v>
      </c>
      <c r="C67" s="262" t="s">
        <v>278</v>
      </c>
      <c r="D67" s="188">
        <v>307</v>
      </c>
    </row>
    <row r="68" spans="1:4" s="265" customFormat="1">
      <c r="A68" s="291"/>
      <c r="B68" s="190" t="s">
        <v>865</v>
      </c>
      <c r="C68" s="262"/>
      <c r="D68" s="188"/>
    </row>
    <row r="69" spans="1:4" s="265" customFormat="1">
      <c r="A69" s="291" t="s">
        <v>866</v>
      </c>
      <c r="B69" s="187" t="s">
        <v>869</v>
      </c>
      <c r="C69" s="262" t="s">
        <v>230</v>
      </c>
      <c r="D69" s="188">
        <v>266</v>
      </c>
    </row>
    <row r="70" spans="1:4" s="265" customFormat="1">
      <c r="A70" s="291" t="s">
        <v>867</v>
      </c>
      <c r="B70" s="187" t="s">
        <v>870</v>
      </c>
      <c r="C70" s="262" t="s">
        <v>230</v>
      </c>
      <c r="D70" s="188">
        <v>276</v>
      </c>
    </row>
    <row r="71" spans="1:4" s="265" customFormat="1">
      <c r="A71" s="291" t="s">
        <v>868</v>
      </c>
      <c r="B71" s="187" t="s">
        <v>871</v>
      </c>
      <c r="C71" s="262" t="s">
        <v>278</v>
      </c>
      <c r="D71" s="188">
        <v>68.5</v>
      </c>
    </row>
    <row r="72" spans="1:4" s="265" customFormat="1">
      <c r="A72" s="291"/>
      <c r="B72" s="190" t="s">
        <v>872</v>
      </c>
      <c r="C72" s="262"/>
      <c r="D72" s="188"/>
    </row>
    <row r="73" spans="1:4" s="265" customFormat="1">
      <c r="A73" s="291" t="s">
        <v>873</v>
      </c>
      <c r="B73" s="187" t="s">
        <v>312</v>
      </c>
      <c r="C73" s="262" t="s">
        <v>132</v>
      </c>
      <c r="D73" s="188">
        <v>174</v>
      </c>
    </row>
    <row r="74" spans="1:4" s="265" customFormat="1">
      <c r="A74" s="291" t="s">
        <v>874</v>
      </c>
      <c r="B74" s="187" t="s">
        <v>259</v>
      </c>
      <c r="C74" s="262" t="s">
        <v>132</v>
      </c>
      <c r="D74" s="188">
        <v>244</v>
      </c>
    </row>
    <row r="75" spans="1:4" s="265" customFormat="1">
      <c r="A75" s="291" t="s">
        <v>875</v>
      </c>
      <c r="B75" s="187" t="s">
        <v>314</v>
      </c>
      <c r="C75" s="262" t="s">
        <v>132</v>
      </c>
      <c r="D75" s="188">
        <v>329</v>
      </c>
    </row>
    <row r="76" spans="1:4" s="265" customFormat="1">
      <c r="A76" s="291"/>
      <c r="B76" s="190" t="s">
        <v>876</v>
      </c>
      <c r="C76" s="262"/>
      <c r="D76" s="188"/>
    </row>
    <row r="77" spans="1:4" s="265" customFormat="1">
      <c r="A77" s="291" t="s">
        <v>879</v>
      </c>
      <c r="B77" s="187" t="s">
        <v>877</v>
      </c>
      <c r="C77" s="262" t="s">
        <v>230</v>
      </c>
      <c r="D77" s="188">
        <v>137</v>
      </c>
    </row>
    <row r="78" spans="1:4" s="265" customFormat="1">
      <c r="A78" s="291" t="s">
        <v>880</v>
      </c>
      <c r="B78" s="187" t="s">
        <v>878</v>
      </c>
      <c r="C78" s="262" t="s">
        <v>230</v>
      </c>
      <c r="D78" s="188">
        <v>205</v>
      </c>
    </row>
    <row r="79" spans="1:4" s="265" customFormat="1">
      <c r="A79" s="291"/>
      <c r="B79" s="190" t="s">
        <v>881</v>
      </c>
      <c r="C79" s="262"/>
      <c r="D79" s="188"/>
    </row>
    <row r="80" spans="1:4" s="265" customFormat="1">
      <c r="A80" s="291" t="s">
        <v>885</v>
      </c>
      <c r="B80" s="187" t="s">
        <v>882</v>
      </c>
      <c r="C80" s="262" t="s">
        <v>278</v>
      </c>
      <c r="D80" s="188">
        <v>175</v>
      </c>
    </row>
    <row r="81" spans="1:4" s="265" customFormat="1">
      <c r="A81" s="291" t="s">
        <v>887</v>
      </c>
      <c r="B81" s="187" t="s">
        <v>883</v>
      </c>
      <c r="C81" s="262" t="s">
        <v>278</v>
      </c>
      <c r="D81" s="188">
        <v>282</v>
      </c>
    </row>
    <row r="82" spans="1:4" s="265" customFormat="1">
      <c r="A82" s="291" t="s">
        <v>886</v>
      </c>
      <c r="B82" s="187" t="s">
        <v>884</v>
      </c>
      <c r="C82" s="262" t="s">
        <v>278</v>
      </c>
      <c r="D82" s="188">
        <v>318</v>
      </c>
    </row>
    <row r="83" spans="1:4" s="265" customFormat="1">
      <c r="A83" s="291"/>
      <c r="B83" s="190" t="s">
        <v>888</v>
      </c>
      <c r="C83" s="262"/>
      <c r="D83" s="188"/>
    </row>
    <row r="84" spans="1:4" s="265" customFormat="1">
      <c r="A84" s="291" t="s">
        <v>889</v>
      </c>
      <c r="B84" s="187" t="s">
        <v>882</v>
      </c>
      <c r="C84" s="262" t="s">
        <v>278</v>
      </c>
      <c r="D84" s="188">
        <v>182</v>
      </c>
    </row>
    <row r="85" spans="1:4" s="265" customFormat="1">
      <c r="A85" s="291" t="s">
        <v>890</v>
      </c>
      <c r="B85" s="187" t="s">
        <v>883</v>
      </c>
      <c r="C85" s="262" t="s">
        <v>278</v>
      </c>
      <c r="D85" s="188">
        <v>291</v>
      </c>
    </row>
    <row r="86" spans="1:4" s="265" customFormat="1" ht="15.75" thickBot="1">
      <c r="A86" s="291" t="s">
        <v>891</v>
      </c>
      <c r="B86" s="187" t="s">
        <v>884</v>
      </c>
      <c r="C86" s="262" t="s">
        <v>278</v>
      </c>
      <c r="D86" s="188">
        <v>332</v>
      </c>
    </row>
    <row r="87" spans="1:4" s="265" customFormat="1" ht="15.75" thickBot="1">
      <c r="A87" s="609" t="s">
        <v>892</v>
      </c>
      <c r="B87" s="610"/>
      <c r="C87" s="610"/>
      <c r="D87" s="611"/>
    </row>
    <row r="88" spans="1:4" s="265" customFormat="1">
      <c r="A88" s="291"/>
      <c r="B88" s="190" t="s">
        <v>893</v>
      </c>
      <c r="C88" s="262"/>
      <c r="D88" s="188"/>
    </row>
    <row r="89" spans="1:4" s="265" customFormat="1">
      <c r="A89" s="291" t="s">
        <v>894</v>
      </c>
      <c r="B89" s="187" t="s">
        <v>897</v>
      </c>
      <c r="C89" s="262" t="s">
        <v>132</v>
      </c>
      <c r="D89" s="188">
        <v>905</v>
      </c>
    </row>
    <row r="90" spans="1:4" s="265" customFormat="1">
      <c r="A90" s="291" t="s">
        <v>895</v>
      </c>
      <c r="B90" s="187" t="s">
        <v>898</v>
      </c>
      <c r="C90" s="262" t="s">
        <v>132</v>
      </c>
      <c r="D90" s="188">
        <v>925</v>
      </c>
    </row>
    <row r="91" spans="1:4" s="265" customFormat="1">
      <c r="A91" s="291" t="s">
        <v>896</v>
      </c>
      <c r="B91" s="187" t="s">
        <v>899</v>
      </c>
      <c r="C91" s="262" t="s">
        <v>132</v>
      </c>
      <c r="D91" s="188">
        <v>885</v>
      </c>
    </row>
    <row r="92" spans="1:4" s="265" customFormat="1">
      <c r="A92" s="291" t="s">
        <v>900</v>
      </c>
      <c r="B92" s="187" t="s">
        <v>903</v>
      </c>
      <c r="C92" s="262" t="s">
        <v>132</v>
      </c>
      <c r="D92" s="188">
        <v>1100</v>
      </c>
    </row>
    <row r="93" spans="1:4" s="265" customFormat="1">
      <c r="A93" s="291" t="s">
        <v>901</v>
      </c>
      <c r="B93" s="187" t="s">
        <v>904</v>
      </c>
      <c r="C93" s="262" t="s">
        <v>132</v>
      </c>
      <c r="D93" s="188">
        <v>1130</v>
      </c>
    </row>
    <row r="94" spans="1:4" s="265" customFormat="1">
      <c r="A94" s="291" t="s">
        <v>902</v>
      </c>
      <c r="B94" s="187" t="s">
        <v>905</v>
      </c>
      <c r="C94" s="262" t="s">
        <v>132</v>
      </c>
      <c r="D94" s="188">
        <v>1080</v>
      </c>
    </row>
    <row r="95" spans="1:4" s="265" customFormat="1">
      <c r="A95" s="291"/>
      <c r="B95" s="187"/>
      <c r="C95" s="262"/>
      <c r="D95" s="188"/>
    </row>
    <row r="96" spans="1:4" s="265" customFormat="1">
      <c r="A96" s="291"/>
      <c r="B96" s="187"/>
      <c r="C96" s="262"/>
      <c r="D96" s="188"/>
    </row>
    <row r="97" spans="1:4" s="265" customFormat="1">
      <c r="A97" s="291"/>
      <c r="B97" s="187"/>
      <c r="C97" s="262"/>
      <c r="D97" s="188"/>
    </row>
    <row r="98" spans="1:4" s="265" customFormat="1" ht="15.75" thickBot="1">
      <c r="A98" s="296"/>
      <c r="B98" s="194"/>
      <c r="C98" s="263"/>
      <c r="D98" s="192"/>
    </row>
    <row r="99" spans="1:4" s="265" customFormat="1" ht="15.75" thickBot="1">
      <c r="A99" s="266"/>
      <c r="B99" s="267"/>
      <c r="C99" s="267"/>
      <c r="D99" s="299" t="s">
        <v>337</v>
      </c>
    </row>
    <row r="100" spans="1:4" s="265" customFormat="1">
      <c r="A100" s="183" t="s">
        <v>222</v>
      </c>
      <c r="B100" s="184" t="s">
        <v>223</v>
      </c>
      <c r="C100" s="184" t="s">
        <v>224</v>
      </c>
      <c r="D100" s="185" t="s">
        <v>123</v>
      </c>
    </row>
    <row r="101" spans="1:4" s="265" customFormat="1">
      <c r="A101" s="291"/>
      <c r="B101" s="190" t="s">
        <v>906</v>
      </c>
      <c r="C101" s="262"/>
      <c r="D101" s="188"/>
    </row>
    <row r="102" spans="1:4" s="265" customFormat="1">
      <c r="A102" s="291" t="s">
        <v>909</v>
      </c>
      <c r="B102" s="187" t="s">
        <v>907</v>
      </c>
      <c r="C102" s="262" t="s">
        <v>132</v>
      </c>
      <c r="D102" s="188">
        <v>830</v>
      </c>
    </row>
    <row r="103" spans="1:4" s="265" customFormat="1">
      <c r="A103" s="291" t="s">
        <v>910</v>
      </c>
      <c r="B103" s="187" t="s">
        <v>908</v>
      </c>
      <c r="C103" s="262" t="s">
        <v>132</v>
      </c>
      <c r="D103" s="188">
        <v>1110</v>
      </c>
    </row>
    <row r="104" spans="1:4" s="265" customFormat="1">
      <c r="A104" s="291"/>
      <c r="B104" s="190" t="s">
        <v>911</v>
      </c>
      <c r="C104" s="262"/>
      <c r="D104" s="188"/>
    </row>
    <row r="105" spans="1:4" s="265" customFormat="1">
      <c r="A105" s="291" t="s">
        <v>912</v>
      </c>
      <c r="B105" s="187" t="s">
        <v>907</v>
      </c>
      <c r="C105" s="262" t="s">
        <v>132</v>
      </c>
      <c r="D105" s="188">
        <v>1380</v>
      </c>
    </row>
    <row r="106" spans="1:4" s="265" customFormat="1">
      <c r="A106" s="291" t="s">
        <v>913</v>
      </c>
      <c r="B106" s="187" t="s">
        <v>908</v>
      </c>
      <c r="C106" s="262" t="s">
        <v>132</v>
      </c>
      <c r="D106" s="188">
        <v>1520</v>
      </c>
    </row>
    <row r="107" spans="1:4" s="265" customFormat="1">
      <c r="A107" s="291"/>
      <c r="B107" s="190" t="s">
        <v>914</v>
      </c>
      <c r="C107" s="262"/>
      <c r="D107" s="188"/>
    </row>
    <row r="108" spans="1:4" s="265" customFormat="1">
      <c r="A108" s="291" t="s">
        <v>916</v>
      </c>
      <c r="B108" s="187" t="s">
        <v>907</v>
      </c>
      <c r="C108" s="262" t="s">
        <v>132</v>
      </c>
      <c r="D108" s="188">
        <v>929</v>
      </c>
    </row>
    <row r="109" spans="1:4" s="265" customFormat="1">
      <c r="A109" s="291" t="s">
        <v>917</v>
      </c>
      <c r="B109" s="187" t="s">
        <v>915</v>
      </c>
      <c r="C109" s="262" t="s">
        <v>132</v>
      </c>
      <c r="D109" s="188">
        <v>1070</v>
      </c>
    </row>
    <row r="110" spans="1:4" s="265" customFormat="1">
      <c r="A110" s="291"/>
      <c r="B110" s="190" t="s">
        <v>918</v>
      </c>
      <c r="C110" s="262"/>
      <c r="D110" s="188"/>
    </row>
    <row r="111" spans="1:4" s="265" customFormat="1">
      <c r="A111" s="291" t="s">
        <v>925</v>
      </c>
      <c r="B111" s="187" t="s">
        <v>919</v>
      </c>
      <c r="C111" s="262" t="s">
        <v>132</v>
      </c>
      <c r="D111" s="188">
        <v>967</v>
      </c>
    </row>
    <row r="112" spans="1:4" s="265" customFormat="1">
      <c r="A112" s="291" t="s">
        <v>926</v>
      </c>
      <c r="B112" s="187" t="s">
        <v>920</v>
      </c>
      <c r="C112" s="262" t="s">
        <v>132</v>
      </c>
      <c r="D112" s="188">
        <v>1010</v>
      </c>
    </row>
    <row r="113" spans="1:4" s="265" customFormat="1">
      <c r="A113" s="291" t="s">
        <v>928</v>
      </c>
      <c r="B113" s="187" t="s">
        <v>921</v>
      </c>
      <c r="C113" s="262" t="s">
        <v>132</v>
      </c>
      <c r="D113" s="188">
        <v>1110</v>
      </c>
    </row>
    <row r="114" spans="1:4" s="265" customFormat="1">
      <c r="A114" s="291" t="s">
        <v>927</v>
      </c>
      <c r="B114" s="187" t="s">
        <v>922</v>
      </c>
      <c r="C114" s="262" t="s">
        <v>132</v>
      </c>
      <c r="D114" s="188">
        <v>1150</v>
      </c>
    </row>
    <row r="115" spans="1:4" s="265" customFormat="1">
      <c r="A115" s="291"/>
      <c r="B115" s="190" t="s">
        <v>923</v>
      </c>
      <c r="C115" s="262"/>
      <c r="D115" s="188"/>
    </row>
    <row r="116" spans="1:4" s="265" customFormat="1">
      <c r="A116" s="291" t="s">
        <v>929</v>
      </c>
      <c r="B116" s="187" t="s">
        <v>924</v>
      </c>
      <c r="C116" s="262" t="s">
        <v>230</v>
      </c>
      <c r="D116" s="188">
        <v>2490</v>
      </c>
    </row>
    <row r="117" spans="1:4" s="265" customFormat="1">
      <c r="A117" s="291" t="s">
        <v>930</v>
      </c>
      <c r="B117" s="187" t="s">
        <v>931</v>
      </c>
      <c r="C117" s="262" t="s">
        <v>230</v>
      </c>
      <c r="D117" s="188">
        <v>2770</v>
      </c>
    </row>
    <row r="118" spans="1:4" s="265" customFormat="1">
      <c r="A118" s="291"/>
      <c r="B118" s="190" t="s">
        <v>932</v>
      </c>
      <c r="C118" s="262"/>
      <c r="D118" s="188"/>
    </row>
    <row r="119" spans="1:4" s="265" customFormat="1">
      <c r="A119" s="291" t="s">
        <v>935</v>
      </c>
      <c r="B119" s="189" t="s">
        <v>933</v>
      </c>
      <c r="C119" s="262" t="s">
        <v>278</v>
      </c>
      <c r="D119" s="188">
        <v>1660</v>
      </c>
    </row>
    <row r="120" spans="1:4" s="265" customFormat="1" ht="15.75" thickBot="1">
      <c r="A120" s="296" t="s">
        <v>936</v>
      </c>
      <c r="B120" s="196" t="s">
        <v>934</v>
      </c>
      <c r="C120" s="263" t="s">
        <v>278</v>
      </c>
      <c r="D120" s="192">
        <v>2490</v>
      </c>
    </row>
    <row r="121" spans="1:4" s="265" customFormat="1" ht="15.75" thickBot="1">
      <c r="A121" s="612" t="s">
        <v>225</v>
      </c>
      <c r="B121" s="613"/>
      <c r="C121" s="613"/>
      <c r="D121" s="614"/>
    </row>
    <row r="122" spans="1:4" s="169" customFormat="1">
      <c r="A122" s="39"/>
      <c r="B122" s="186" t="s">
        <v>226</v>
      </c>
      <c r="C122" s="262"/>
      <c r="D122" s="128"/>
    </row>
    <row r="123" spans="1:4" s="169" customFormat="1">
      <c r="A123" s="39"/>
      <c r="B123" s="186" t="s">
        <v>227</v>
      </c>
      <c r="C123" s="262"/>
      <c r="D123" s="128"/>
    </row>
    <row r="124" spans="1:4" s="169" customFormat="1">
      <c r="A124" s="39" t="s">
        <v>228</v>
      </c>
      <c r="B124" s="187" t="s">
        <v>229</v>
      </c>
      <c r="C124" s="262" t="s">
        <v>230</v>
      </c>
      <c r="D124" s="188">
        <v>214</v>
      </c>
    </row>
    <row r="125" spans="1:4" s="169" customFormat="1">
      <c r="A125" s="39" t="s">
        <v>231</v>
      </c>
      <c r="B125" s="189" t="s">
        <v>232</v>
      </c>
      <c r="C125" s="262" t="s">
        <v>230</v>
      </c>
      <c r="D125" s="188">
        <v>254</v>
      </c>
    </row>
    <row r="126" spans="1:4" s="169" customFormat="1">
      <c r="A126" s="39" t="s">
        <v>233</v>
      </c>
      <c r="B126" s="189" t="s">
        <v>234</v>
      </c>
      <c r="C126" s="262" t="s">
        <v>230</v>
      </c>
      <c r="D126" s="188">
        <v>303</v>
      </c>
    </row>
    <row r="127" spans="1:4" s="169" customFormat="1">
      <c r="A127" s="39" t="s">
        <v>235</v>
      </c>
      <c r="B127" s="187" t="s">
        <v>236</v>
      </c>
      <c r="C127" s="262" t="s">
        <v>230</v>
      </c>
      <c r="D127" s="188">
        <v>470</v>
      </c>
    </row>
    <row r="128" spans="1:4" s="169" customFormat="1">
      <c r="A128" s="39"/>
      <c r="B128" s="186" t="s">
        <v>237</v>
      </c>
      <c r="C128" s="262"/>
      <c r="D128" s="128"/>
    </row>
    <row r="129" spans="1:4" s="169" customFormat="1">
      <c r="A129" s="39" t="s">
        <v>238</v>
      </c>
      <c r="B129" s="187" t="s">
        <v>229</v>
      </c>
      <c r="C129" s="262" t="s">
        <v>230</v>
      </c>
      <c r="D129" s="188">
        <v>288</v>
      </c>
    </row>
    <row r="130" spans="1:4" s="169" customFormat="1">
      <c r="A130" s="39" t="s">
        <v>239</v>
      </c>
      <c r="B130" s="189" t="s">
        <v>232</v>
      </c>
      <c r="C130" s="262" t="s">
        <v>230</v>
      </c>
      <c r="D130" s="188">
        <v>382</v>
      </c>
    </row>
    <row r="131" spans="1:4" s="169" customFormat="1">
      <c r="A131" s="39" t="s">
        <v>240</v>
      </c>
      <c r="B131" s="189" t="s">
        <v>234</v>
      </c>
      <c r="C131" s="262" t="s">
        <v>230</v>
      </c>
      <c r="D131" s="188">
        <v>397</v>
      </c>
    </row>
    <row r="132" spans="1:4" s="169" customFormat="1">
      <c r="A132" s="39" t="s">
        <v>241</v>
      </c>
      <c r="B132" s="187" t="s">
        <v>236</v>
      </c>
      <c r="C132" s="262" t="s">
        <v>230</v>
      </c>
      <c r="D132" s="188">
        <v>620</v>
      </c>
    </row>
    <row r="133" spans="1:4" s="169" customFormat="1">
      <c r="A133" s="39"/>
      <c r="B133" s="190" t="s">
        <v>242</v>
      </c>
      <c r="C133" s="262"/>
      <c r="D133" s="128"/>
    </row>
    <row r="134" spans="1:4" s="169" customFormat="1">
      <c r="A134" s="39"/>
      <c r="B134" s="186" t="s">
        <v>227</v>
      </c>
      <c r="C134" s="262"/>
      <c r="D134" s="128"/>
    </row>
    <row r="135" spans="1:4" s="169" customFormat="1">
      <c r="A135" s="39" t="s">
        <v>243</v>
      </c>
      <c r="B135" s="187" t="s">
        <v>229</v>
      </c>
      <c r="C135" s="262" t="s">
        <v>230</v>
      </c>
      <c r="D135" s="188">
        <v>224</v>
      </c>
    </row>
    <row r="136" spans="1:4" s="169" customFormat="1">
      <c r="A136" s="39" t="s">
        <v>244</v>
      </c>
      <c r="B136" s="189" t="s">
        <v>232</v>
      </c>
      <c r="C136" s="262" t="s">
        <v>230</v>
      </c>
      <c r="D136" s="188">
        <v>259</v>
      </c>
    </row>
    <row r="137" spans="1:4" s="169" customFormat="1">
      <c r="A137" s="39" t="s">
        <v>245</v>
      </c>
      <c r="B137" s="189" t="s">
        <v>234</v>
      </c>
      <c r="C137" s="262" t="s">
        <v>230</v>
      </c>
      <c r="D137" s="188">
        <v>303</v>
      </c>
    </row>
    <row r="138" spans="1:4" s="169" customFormat="1">
      <c r="A138" s="39" t="s">
        <v>246</v>
      </c>
      <c r="B138" s="189" t="s">
        <v>247</v>
      </c>
      <c r="C138" s="262" t="s">
        <v>230</v>
      </c>
      <c r="D138" s="188">
        <v>377</v>
      </c>
    </row>
    <row r="139" spans="1:4" s="169" customFormat="1">
      <c r="A139" s="39" t="s">
        <v>248</v>
      </c>
      <c r="B139" s="187" t="s">
        <v>249</v>
      </c>
      <c r="C139" s="262" t="s">
        <v>230</v>
      </c>
      <c r="D139" s="188">
        <v>588</v>
      </c>
    </row>
    <row r="140" spans="1:4" s="169" customFormat="1">
      <c r="A140" s="39"/>
      <c r="B140" s="186" t="s">
        <v>237</v>
      </c>
      <c r="C140" s="262"/>
      <c r="D140" s="128"/>
    </row>
    <row r="141" spans="1:4" s="169" customFormat="1">
      <c r="A141" s="39" t="s">
        <v>250</v>
      </c>
      <c r="B141" s="187" t="s">
        <v>229</v>
      </c>
      <c r="C141" s="262" t="s">
        <v>230</v>
      </c>
      <c r="D141" s="188">
        <v>273</v>
      </c>
    </row>
    <row r="142" spans="1:4" s="169" customFormat="1">
      <c r="A142" s="39" t="s">
        <v>251</v>
      </c>
      <c r="B142" s="189" t="s">
        <v>232</v>
      </c>
      <c r="C142" s="262" t="s">
        <v>230</v>
      </c>
      <c r="D142" s="188">
        <v>343</v>
      </c>
    </row>
    <row r="143" spans="1:4" s="169" customFormat="1">
      <c r="A143" s="39" t="s">
        <v>252</v>
      </c>
      <c r="B143" s="189" t="s">
        <v>234</v>
      </c>
      <c r="C143" s="262" t="s">
        <v>230</v>
      </c>
      <c r="D143" s="188">
        <v>422</v>
      </c>
    </row>
    <row r="144" spans="1:4" s="169" customFormat="1">
      <c r="A144" s="39" t="s">
        <v>253</v>
      </c>
      <c r="B144" s="189" t="s">
        <v>247</v>
      </c>
      <c r="C144" s="262" t="s">
        <v>230</v>
      </c>
      <c r="D144" s="188">
        <v>510</v>
      </c>
    </row>
    <row r="145" spans="1:4" s="169" customFormat="1">
      <c r="A145" s="39" t="s">
        <v>254</v>
      </c>
      <c r="B145" s="187" t="s">
        <v>249</v>
      </c>
      <c r="C145" s="262" t="s">
        <v>230</v>
      </c>
      <c r="D145" s="188">
        <v>800</v>
      </c>
    </row>
    <row r="146" spans="1:4" s="265" customFormat="1">
      <c r="A146" s="39"/>
      <c r="B146" s="187"/>
      <c r="C146" s="262"/>
      <c r="D146" s="188"/>
    </row>
    <row r="147" spans="1:4" s="265" customFormat="1" ht="15.75" thickBot="1">
      <c r="A147" s="40"/>
      <c r="B147" s="194"/>
      <c r="C147" s="263"/>
      <c r="D147" s="192"/>
    </row>
    <row r="148" spans="1:4" s="265" customFormat="1" ht="15.75" thickBot="1">
      <c r="A148" s="266"/>
      <c r="B148" s="267"/>
      <c r="C148" s="267"/>
      <c r="D148" s="299" t="s">
        <v>400</v>
      </c>
    </row>
    <row r="149" spans="1:4" s="265" customFormat="1">
      <c r="A149" s="183" t="s">
        <v>222</v>
      </c>
      <c r="B149" s="184" t="s">
        <v>223</v>
      </c>
      <c r="C149" s="184" t="s">
        <v>224</v>
      </c>
      <c r="D149" s="185" t="s">
        <v>123</v>
      </c>
    </row>
    <row r="150" spans="1:4" s="169" customFormat="1">
      <c r="A150" s="39"/>
      <c r="B150" s="186" t="s">
        <v>255</v>
      </c>
      <c r="C150" s="262"/>
      <c r="D150" s="128"/>
    </row>
    <row r="151" spans="1:4" s="169" customFormat="1">
      <c r="A151" s="39" t="s">
        <v>256</v>
      </c>
      <c r="B151" s="187" t="s">
        <v>257</v>
      </c>
      <c r="C151" s="262" t="s">
        <v>230</v>
      </c>
      <c r="D151" s="188">
        <v>154</v>
      </c>
    </row>
    <row r="152" spans="1:4" s="169" customFormat="1" ht="15.75" thickBot="1">
      <c r="A152" s="39" t="s">
        <v>258</v>
      </c>
      <c r="B152" s="187" t="s">
        <v>259</v>
      </c>
      <c r="C152" s="262" t="s">
        <v>230</v>
      </c>
      <c r="D152" s="188">
        <v>276</v>
      </c>
    </row>
    <row r="153" spans="1:4" s="169" customFormat="1" ht="15.75" thickBot="1">
      <c r="A153" s="609" t="s">
        <v>937</v>
      </c>
      <c r="B153" s="610"/>
      <c r="C153" s="610"/>
      <c r="D153" s="611"/>
    </row>
    <row r="154" spans="1:4" s="265" customFormat="1">
      <c r="A154" s="39"/>
      <c r="B154" s="190" t="s">
        <v>938</v>
      </c>
      <c r="C154" s="262"/>
      <c r="D154" s="188"/>
    </row>
    <row r="155" spans="1:4" s="265" customFormat="1">
      <c r="A155" s="39"/>
      <c r="B155" s="190" t="s">
        <v>939</v>
      </c>
      <c r="C155" s="262"/>
      <c r="D155" s="188"/>
    </row>
    <row r="156" spans="1:4" s="265" customFormat="1">
      <c r="A156" s="39" t="s">
        <v>944</v>
      </c>
      <c r="B156" s="187" t="s">
        <v>940</v>
      </c>
      <c r="C156" s="262" t="s">
        <v>230</v>
      </c>
      <c r="D156" s="188">
        <v>1130</v>
      </c>
    </row>
    <row r="157" spans="1:4" s="265" customFormat="1">
      <c r="A157" s="39" t="s">
        <v>945</v>
      </c>
      <c r="B157" s="187" t="s">
        <v>941</v>
      </c>
      <c r="C157" s="262" t="s">
        <v>230</v>
      </c>
      <c r="D157" s="188">
        <v>1240</v>
      </c>
    </row>
    <row r="158" spans="1:4" s="265" customFormat="1">
      <c r="A158" s="39" t="s">
        <v>946</v>
      </c>
      <c r="B158" s="187" t="s">
        <v>942</v>
      </c>
      <c r="C158" s="262" t="s">
        <v>230</v>
      </c>
      <c r="D158" s="188">
        <v>1310</v>
      </c>
    </row>
    <row r="159" spans="1:4" s="265" customFormat="1">
      <c r="A159" s="39"/>
      <c r="B159" s="190" t="s">
        <v>943</v>
      </c>
      <c r="C159" s="262"/>
      <c r="D159" s="188"/>
    </row>
    <row r="160" spans="1:4" s="265" customFormat="1">
      <c r="A160" s="39" t="s">
        <v>947</v>
      </c>
      <c r="B160" s="187" t="s">
        <v>940</v>
      </c>
      <c r="C160" s="262" t="s">
        <v>230</v>
      </c>
      <c r="D160" s="188">
        <v>1300</v>
      </c>
    </row>
    <row r="161" spans="1:4" s="265" customFormat="1">
      <c r="A161" s="39" t="s">
        <v>948</v>
      </c>
      <c r="B161" s="187" t="s">
        <v>941</v>
      </c>
      <c r="C161" s="262" t="s">
        <v>230</v>
      </c>
      <c r="D161" s="188">
        <v>1420</v>
      </c>
    </row>
    <row r="162" spans="1:4" s="265" customFormat="1" ht="15.75" thickBot="1">
      <c r="A162" s="40" t="s">
        <v>949</v>
      </c>
      <c r="B162" s="194" t="s">
        <v>942</v>
      </c>
      <c r="C162" s="263" t="s">
        <v>230</v>
      </c>
      <c r="D162" s="192">
        <v>1500</v>
      </c>
    </row>
    <row r="163" spans="1:4" s="265" customFormat="1" ht="15.75" thickBot="1">
      <c r="A163" s="609" t="s">
        <v>950</v>
      </c>
      <c r="B163" s="610"/>
      <c r="C163" s="610"/>
      <c r="D163" s="611"/>
    </row>
    <row r="164" spans="1:4" s="265" customFormat="1">
      <c r="A164" s="39"/>
      <c r="B164" s="190" t="s">
        <v>951</v>
      </c>
      <c r="C164" s="262"/>
      <c r="D164" s="188"/>
    </row>
    <row r="165" spans="1:4" s="265" customFormat="1">
      <c r="A165" s="39" t="s">
        <v>959</v>
      </c>
      <c r="B165" s="187" t="s">
        <v>952</v>
      </c>
      <c r="C165" s="262" t="s">
        <v>278</v>
      </c>
      <c r="D165" s="188">
        <v>6430</v>
      </c>
    </row>
    <row r="166" spans="1:4" s="265" customFormat="1">
      <c r="A166" s="39" t="s">
        <v>961</v>
      </c>
      <c r="B166" s="187" t="s">
        <v>953</v>
      </c>
      <c r="C166" s="262" t="s">
        <v>278</v>
      </c>
      <c r="D166" s="188">
        <v>6680</v>
      </c>
    </row>
    <row r="167" spans="1:4" s="265" customFormat="1">
      <c r="A167" s="39" t="s">
        <v>962</v>
      </c>
      <c r="B167" s="187" t="s">
        <v>954</v>
      </c>
      <c r="C167" s="262" t="s">
        <v>278</v>
      </c>
      <c r="D167" s="188">
        <v>6980</v>
      </c>
    </row>
    <row r="168" spans="1:4" s="265" customFormat="1">
      <c r="A168" s="39" t="s">
        <v>963</v>
      </c>
      <c r="B168" s="187" t="s">
        <v>957</v>
      </c>
      <c r="C168" s="262" t="s">
        <v>278</v>
      </c>
      <c r="D168" s="188">
        <v>7340</v>
      </c>
    </row>
    <row r="169" spans="1:4" s="265" customFormat="1">
      <c r="A169" s="39" t="s">
        <v>964</v>
      </c>
      <c r="B169" s="187" t="s">
        <v>956</v>
      </c>
      <c r="C169" s="262" t="s">
        <v>278</v>
      </c>
      <c r="D169" s="188">
        <v>7640</v>
      </c>
    </row>
    <row r="170" spans="1:4" s="265" customFormat="1">
      <c r="A170" s="39" t="s">
        <v>965</v>
      </c>
      <c r="B170" s="187" t="s">
        <v>955</v>
      </c>
      <c r="C170" s="262" t="s">
        <v>278</v>
      </c>
      <c r="D170" s="188">
        <v>7860</v>
      </c>
    </row>
    <row r="171" spans="1:4" s="265" customFormat="1" ht="15.75" thickBot="1">
      <c r="A171" s="39" t="s">
        <v>960</v>
      </c>
      <c r="B171" s="187" t="s">
        <v>958</v>
      </c>
      <c r="C171" s="262" t="s">
        <v>278</v>
      </c>
      <c r="D171" s="188">
        <v>6780</v>
      </c>
    </row>
    <row r="172" spans="1:4" s="265" customFormat="1" ht="15.75" thickBot="1">
      <c r="A172" s="609" t="s">
        <v>966</v>
      </c>
      <c r="B172" s="610"/>
      <c r="C172" s="610"/>
      <c r="D172" s="611"/>
    </row>
    <row r="173" spans="1:4" s="265" customFormat="1">
      <c r="A173" s="39"/>
      <c r="B173" s="190" t="s">
        <v>967</v>
      </c>
      <c r="C173" s="262"/>
      <c r="D173" s="188"/>
    </row>
    <row r="174" spans="1:4" s="265" customFormat="1">
      <c r="A174" s="39" t="s">
        <v>978</v>
      </c>
      <c r="B174" s="187" t="s">
        <v>968</v>
      </c>
      <c r="C174" s="262" t="s">
        <v>230</v>
      </c>
      <c r="D174" s="188">
        <v>80.599999999999994</v>
      </c>
    </row>
    <row r="175" spans="1:4" s="265" customFormat="1">
      <c r="A175" s="39" t="s">
        <v>979</v>
      </c>
      <c r="B175" s="187" t="s">
        <v>969</v>
      </c>
      <c r="C175" s="262" t="s">
        <v>230</v>
      </c>
      <c r="D175" s="188">
        <v>88.2</v>
      </c>
    </row>
    <row r="176" spans="1:4" s="265" customFormat="1">
      <c r="A176" s="39" t="s">
        <v>980</v>
      </c>
      <c r="B176" s="187" t="s">
        <v>970</v>
      </c>
      <c r="C176" s="262" t="s">
        <v>230</v>
      </c>
      <c r="D176" s="188">
        <v>93</v>
      </c>
    </row>
    <row r="177" spans="1:4" s="265" customFormat="1">
      <c r="A177" s="39" t="s">
        <v>981</v>
      </c>
      <c r="B177" s="187" t="s">
        <v>971</v>
      </c>
      <c r="C177" s="262" t="s">
        <v>230</v>
      </c>
      <c r="D177" s="188">
        <v>96.3</v>
      </c>
    </row>
    <row r="178" spans="1:4" s="265" customFormat="1">
      <c r="A178" s="39" t="s">
        <v>982</v>
      </c>
      <c r="B178" s="187" t="s">
        <v>972</v>
      </c>
      <c r="C178" s="262" t="s">
        <v>230</v>
      </c>
      <c r="D178" s="188">
        <v>101</v>
      </c>
    </row>
    <row r="179" spans="1:4" s="265" customFormat="1">
      <c r="A179" s="39" t="s">
        <v>983</v>
      </c>
      <c r="B179" s="187" t="s">
        <v>973</v>
      </c>
      <c r="C179" s="262" t="s">
        <v>230</v>
      </c>
      <c r="D179" s="188">
        <v>112</v>
      </c>
    </row>
    <row r="180" spans="1:4" s="265" customFormat="1">
      <c r="A180" s="39" t="s">
        <v>984</v>
      </c>
      <c r="B180" s="187" t="s">
        <v>974</v>
      </c>
      <c r="C180" s="262" t="s">
        <v>230</v>
      </c>
      <c r="D180" s="188">
        <v>121</v>
      </c>
    </row>
    <row r="181" spans="1:4" s="265" customFormat="1">
      <c r="A181" s="39" t="s">
        <v>985</v>
      </c>
      <c r="B181" s="187" t="s">
        <v>975</v>
      </c>
      <c r="C181" s="262" t="s">
        <v>230</v>
      </c>
      <c r="D181" s="188">
        <v>132</v>
      </c>
    </row>
    <row r="182" spans="1:4" s="265" customFormat="1">
      <c r="A182" s="39" t="s">
        <v>986</v>
      </c>
      <c r="B182" s="187" t="s">
        <v>976</v>
      </c>
      <c r="C182" s="262" t="s">
        <v>230</v>
      </c>
      <c r="D182" s="188">
        <v>145</v>
      </c>
    </row>
    <row r="183" spans="1:4" s="265" customFormat="1" ht="15.75" thickBot="1">
      <c r="A183" s="40" t="s">
        <v>987</v>
      </c>
      <c r="B183" s="194" t="s">
        <v>977</v>
      </c>
      <c r="C183" s="263" t="s">
        <v>230</v>
      </c>
      <c r="D183" s="192">
        <v>160</v>
      </c>
    </row>
    <row r="184" spans="1:4" s="169" customFormat="1" ht="15.75" thickBot="1">
      <c r="A184" s="612" t="s">
        <v>260</v>
      </c>
      <c r="B184" s="613"/>
      <c r="C184" s="613"/>
      <c r="D184" s="614"/>
    </row>
    <row r="185" spans="1:4" s="169" customFormat="1">
      <c r="A185" s="39"/>
      <c r="B185" s="190" t="s">
        <v>261</v>
      </c>
      <c r="C185" s="262"/>
      <c r="D185" s="128"/>
    </row>
    <row r="186" spans="1:4" s="169" customFormat="1">
      <c r="A186" s="39" t="s">
        <v>262</v>
      </c>
      <c r="B186" s="187" t="s">
        <v>263</v>
      </c>
      <c r="C186" s="262" t="s">
        <v>230</v>
      </c>
      <c r="D186" s="188">
        <v>191</v>
      </c>
    </row>
    <row r="187" spans="1:4" s="169" customFormat="1">
      <c r="A187" s="39" t="s">
        <v>264</v>
      </c>
      <c r="B187" s="187" t="s">
        <v>265</v>
      </c>
      <c r="C187" s="262" t="s">
        <v>230</v>
      </c>
      <c r="D187" s="188">
        <v>221</v>
      </c>
    </row>
    <row r="188" spans="1:4" s="169" customFormat="1">
      <c r="A188" s="39" t="s">
        <v>266</v>
      </c>
      <c r="B188" s="187" t="s">
        <v>267</v>
      </c>
      <c r="C188" s="262" t="s">
        <v>230</v>
      </c>
      <c r="D188" s="188">
        <v>240</v>
      </c>
    </row>
    <row r="189" spans="1:4" s="169" customFormat="1">
      <c r="A189" s="39" t="s">
        <v>268</v>
      </c>
      <c r="B189" s="187" t="s">
        <v>269</v>
      </c>
      <c r="C189" s="262" t="s">
        <v>230</v>
      </c>
      <c r="D189" s="188">
        <v>261</v>
      </c>
    </row>
    <row r="190" spans="1:4" s="169" customFormat="1">
      <c r="A190" s="39"/>
      <c r="B190" s="190" t="s">
        <v>270</v>
      </c>
      <c r="C190" s="262"/>
      <c r="D190" s="128"/>
    </row>
    <row r="191" spans="1:4" s="169" customFormat="1">
      <c r="A191" s="39" t="s">
        <v>271</v>
      </c>
      <c r="B191" s="187" t="s">
        <v>263</v>
      </c>
      <c r="C191" s="262" t="s">
        <v>230</v>
      </c>
      <c r="D191" s="188">
        <v>219</v>
      </c>
    </row>
    <row r="192" spans="1:4" s="169" customFormat="1">
      <c r="A192" s="39" t="s">
        <v>272</v>
      </c>
      <c r="B192" s="187" t="s">
        <v>265</v>
      </c>
      <c r="C192" s="262" t="s">
        <v>230</v>
      </c>
      <c r="D192" s="188">
        <v>252</v>
      </c>
    </row>
    <row r="193" spans="1:11" s="169" customFormat="1">
      <c r="A193" s="39" t="s">
        <v>273</v>
      </c>
      <c r="B193" s="187" t="s">
        <v>267</v>
      </c>
      <c r="C193" s="262" t="s">
        <v>230</v>
      </c>
      <c r="D193" s="188">
        <v>278</v>
      </c>
    </row>
    <row r="194" spans="1:11" s="169" customFormat="1">
      <c r="A194" s="39" t="s">
        <v>274</v>
      </c>
      <c r="B194" s="187" t="s">
        <v>269</v>
      </c>
      <c r="C194" s="262" t="s">
        <v>230</v>
      </c>
      <c r="D194" s="188">
        <v>307</v>
      </c>
      <c r="K194" s="265"/>
    </row>
    <row r="195" spans="1:11" s="265" customFormat="1">
      <c r="A195" s="39"/>
      <c r="B195" s="187"/>
      <c r="C195" s="262"/>
      <c r="D195" s="188"/>
    </row>
    <row r="196" spans="1:11" s="265" customFormat="1" ht="15.75" thickBot="1">
      <c r="A196" s="40"/>
      <c r="B196" s="194"/>
      <c r="C196" s="263"/>
      <c r="D196" s="192"/>
    </row>
    <row r="197" spans="1:11" s="265" customFormat="1" ht="15.75" thickBot="1">
      <c r="A197" s="266"/>
      <c r="B197" s="267"/>
      <c r="C197" s="267"/>
      <c r="D197" s="299" t="s">
        <v>466</v>
      </c>
    </row>
    <row r="198" spans="1:11" s="265" customFormat="1" ht="15.75" thickBot="1">
      <c r="A198" s="183" t="s">
        <v>222</v>
      </c>
      <c r="B198" s="184" t="s">
        <v>223</v>
      </c>
      <c r="C198" s="184" t="s">
        <v>224</v>
      </c>
      <c r="D198" s="185" t="s">
        <v>123</v>
      </c>
    </row>
    <row r="199" spans="1:11" s="265" customFormat="1" ht="15.75" thickBot="1">
      <c r="A199" s="609" t="s">
        <v>275</v>
      </c>
      <c r="B199" s="610"/>
      <c r="C199" s="610"/>
      <c r="D199" s="611"/>
    </row>
    <row r="200" spans="1:11" s="265" customFormat="1">
      <c r="A200" s="266"/>
      <c r="B200" s="293" t="s">
        <v>276</v>
      </c>
      <c r="C200" s="261"/>
      <c r="D200" s="300"/>
    </row>
    <row r="201" spans="1:11" s="265" customFormat="1">
      <c r="A201" s="39" t="s">
        <v>277</v>
      </c>
      <c r="B201" s="187" t="s">
        <v>257</v>
      </c>
      <c r="C201" s="262" t="s">
        <v>278</v>
      </c>
      <c r="D201" s="188">
        <v>115</v>
      </c>
    </row>
    <row r="202" spans="1:11" s="265" customFormat="1" ht="15.75" thickBot="1">
      <c r="A202" s="40" t="s">
        <v>279</v>
      </c>
      <c r="B202" s="194" t="s">
        <v>259</v>
      </c>
      <c r="C202" s="263" t="s">
        <v>278</v>
      </c>
      <c r="D202" s="192">
        <v>125</v>
      </c>
    </row>
    <row r="203" spans="1:11" s="265" customFormat="1" ht="15.75" thickBot="1">
      <c r="A203" s="609" t="s">
        <v>988</v>
      </c>
      <c r="B203" s="610"/>
      <c r="C203" s="610"/>
      <c r="D203" s="611"/>
    </row>
    <row r="204" spans="1:11" s="265" customFormat="1">
      <c r="A204" s="39"/>
      <c r="B204" s="190" t="s">
        <v>989</v>
      </c>
      <c r="C204" s="262"/>
      <c r="D204" s="188"/>
    </row>
    <row r="205" spans="1:11" s="265" customFormat="1">
      <c r="A205" s="39"/>
      <c r="B205" s="190" t="s">
        <v>990</v>
      </c>
      <c r="C205" s="262"/>
      <c r="D205" s="188"/>
    </row>
    <row r="206" spans="1:11" s="265" customFormat="1">
      <c r="A206" s="39" t="s">
        <v>994</v>
      </c>
      <c r="B206" s="187" t="s">
        <v>991</v>
      </c>
      <c r="C206" s="262" t="s">
        <v>230</v>
      </c>
      <c r="D206" s="188">
        <v>2560</v>
      </c>
    </row>
    <row r="207" spans="1:11" s="265" customFormat="1">
      <c r="A207" s="39" t="s">
        <v>995</v>
      </c>
      <c r="B207" s="187" t="s">
        <v>563</v>
      </c>
      <c r="C207" s="262" t="s">
        <v>230</v>
      </c>
      <c r="D207" s="188">
        <v>3040</v>
      </c>
    </row>
    <row r="208" spans="1:11" s="265" customFormat="1">
      <c r="A208" s="39" t="s">
        <v>996</v>
      </c>
      <c r="B208" s="187" t="s">
        <v>992</v>
      </c>
      <c r="C208" s="262" t="s">
        <v>230</v>
      </c>
      <c r="D208" s="188">
        <v>2630</v>
      </c>
    </row>
    <row r="209" spans="1:4" s="265" customFormat="1">
      <c r="A209" s="39"/>
      <c r="B209" s="190" t="s">
        <v>993</v>
      </c>
      <c r="C209" s="262"/>
      <c r="D209" s="188"/>
    </row>
    <row r="210" spans="1:4" s="265" customFormat="1">
      <c r="A210" s="39" t="s">
        <v>997</v>
      </c>
      <c r="B210" s="187" t="s">
        <v>991</v>
      </c>
      <c r="C210" s="262" t="s">
        <v>230</v>
      </c>
      <c r="D210" s="188">
        <v>2970</v>
      </c>
    </row>
    <row r="211" spans="1:4" s="265" customFormat="1">
      <c r="A211" s="39" t="s">
        <v>998</v>
      </c>
      <c r="B211" s="187" t="s">
        <v>563</v>
      </c>
      <c r="C211" s="262" t="s">
        <v>230</v>
      </c>
      <c r="D211" s="188">
        <v>3670</v>
      </c>
    </row>
    <row r="212" spans="1:4" s="265" customFormat="1" ht="15.75" thickBot="1">
      <c r="A212" s="40" t="s">
        <v>999</v>
      </c>
      <c r="B212" s="194" t="s">
        <v>992</v>
      </c>
      <c r="C212" s="263" t="s">
        <v>230</v>
      </c>
      <c r="D212" s="192">
        <v>3400</v>
      </c>
    </row>
    <row r="213" spans="1:4" s="169" customFormat="1" ht="15.75" thickBot="1">
      <c r="A213" s="609" t="s">
        <v>281</v>
      </c>
      <c r="B213" s="610"/>
      <c r="C213" s="610"/>
      <c r="D213" s="611"/>
    </row>
    <row r="214" spans="1:4" s="169" customFormat="1">
      <c r="A214" s="39"/>
      <c r="B214" s="186" t="s">
        <v>226</v>
      </c>
      <c r="C214" s="262"/>
      <c r="D214" s="128"/>
    </row>
    <row r="215" spans="1:4" s="169" customFormat="1">
      <c r="A215" s="39"/>
      <c r="B215" s="186" t="s">
        <v>227</v>
      </c>
      <c r="C215" s="262"/>
      <c r="D215" s="128"/>
    </row>
    <row r="216" spans="1:4" s="169" customFormat="1">
      <c r="A216" s="39" t="s">
        <v>282</v>
      </c>
      <c r="B216" s="187" t="s">
        <v>283</v>
      </c>
      <c r="C216" s="262" t="s">
        <v>230</v>
      </c>
      <c r="D216" s="188">
        <v>244</v>
      </c>
    </row>
    <row r="217" spans="1:4" s="169" customFormat="1">
      <c r="A217" s="39" t="s">
        <v>284</v>
      </c>
      <c r="B217" s="189" t="s">
        <v>285</v>
      </c>
      <c r="C217" s="262" t="s">
        <v>230</v>
      </c>
      <c r="D217" s="188">
        <v>303</v>
      </c>
    </row>
    <row r="218" spans="1:4" s="169" customFormat="1">
      <c r="A218" s="39" t="s">
        <v>286</v>
      </c>
      <c r="B218" s="187" t="s">
        <v>287</v>
      </c>
      <c r="C218" s="262" t="s">
        <v>230</v>
      </c>
      <c r="D218" s="188">
        <v>364</v>
      </c>
    </row>
    <row r="219" spans="1:4" s="169" customFormat="1">
      <c r="A219" s="39"/>
      <c r="B219" s="186" t="s">
        <v>288</v>
      </c>
      <c r="C219" s="262"/>
      <c r="D219" s="128"/>
    </row>
    <row r="220" spans="1:4" s="169" customFormat="1">
      <c r="A220" s="39" t="s">
        <v>289</v>
      </c>
      <c r="B220" s="187" t="s">
        <v>290</v>
      </c>
      <c r="C220" s="262" t="s">
        <v>278</v>
      </c>
      <c r="D220" s="188">
        <v>292</v>
      </c>
    </row>
    <row r="221" spans="1:4" s="169" customFormat="1">
      <c r="A221" s="39"/>
      <c r="B221" s="186" t="s">
        <v>237</v>
      </c>
      <c r="C221" s="262"/>
      <c r="D221" s="128"/>
    </row>
    <row r="222" spans="1:4" s="169" customFormat="1">
      <c r="A222" s="39" t="s">
        <v>291</v>
      </c>
      <c r="B222" s="187" t="s">
        <v>283</v>
      </c>
      <c r="C222" s="262" t="s">
        <v>230</v>
      </c>
      <c r="D222" s="188">
        <v>372</v>
      </c>
    </row>
    <row r="223" spans="1:4" s="169" customFormat="1">
      <c r="A223" s="39" t="s">
        <v>292</v>
      </c>
      <c r="B223" s="189" t="s">
        <v>285</v>
      </c>
      <c r="C223" s="262" t="s">
        <v>230</v>
      </c>
      <c r="D223" s="188">
        <v>416</v>
      </c>
    </row>
    <row r="224" spans="1:4" s="169" customFormat="1">
      <c r="A224" s="39" t="s">
        <v>293</v>
      </c>
      <c r="B224" s="187" t="s">
        <v>287</v>
      </c>
      <c r="C224" s="262" t="s">
        <v>230</v>
      </c>
      <c r="D224" s="188">
        <v>491</v>
      </c>
    </row>
    <row r="225" spans="1:4" s="169" customFormat="1">
      <c r="A225" s="39"/>
      <c r="B225" s="190" t="s">
        <v>242</v>
      </c>
      <c r="C225" s="262"/>
      <c r="D225" s="128"/>
    </row>
    <row r="226" spans="1:4" s="169" customFormat="1">
      <c r="A226" s="39"/>
      <c r="B226" s="186" t="s">
        <v>227</v>
      </c>
      <c r="C226" s="262"/>
      <c r="D226" s="128"/>
    </row>
    <row r="227" spans="1:4" s="169" customFormat="1">
      <c r="A227" s="39" t="s">
        <v>294</v>
      </c>
      <c r="B227" s="187" t="s">
        <v>229</v>
      </c>
      <c r="C227" s="262" t="s">
        <v>230</v>
      </c>
      <c r="D227" s="188">
        <v>255</v>
      </c>
    </row>
    <row r="228" spans="1:4" s="169" customFormat="1">
      <c r="A228" s="39" t="s">
        <v>295</v>
      </c>
      <c r="B228" s="189" t="s">
        <v>296</v>
      </c>
      <c r="C228" s="262" t="s">
        <v>230</v>
      </c>
      <c r="D228" s="188">
        <v>339</v>
      </c>
    </row>
    <row r="229" spans="1:4" s="169" customFormat="1">
      <c r="A229" s="39" t="s">
        <v>297</v>
      </c>
      <c r="B229" s="187" t="s">
        <v>298</v>
      </c>
      <c r="C229" s="262" t="s">
        <v>230</v>
      </c>
      <c r="D229" s="188">
        <v>441</v>
      </c>
    </row>
    <row r="230" spans="1:4" s="169" customFormat="1">
      <c r="A230" s="39"/>
      <c r="B230" s="186" t="s">
        <v>288</v>
      </c>
      <c r="C230" s="262"/>
      <c r="D230" s="128"/>
    </row>
    <row r="231" spans="1:4" s="169" customFormat="1">
      <c r="A231" s="39" t="s">
        <v>299</v>
      </c>
      <c r="B231" s="187" t="s">
        <v>290</v>
      </c>
      <c r="C231" s="262" t="s">
        <v>278</v>
      </c>
      <c r="D231" s="188">
        <v>379</v>
      </c>
    </row>
    <row r="232" spans="1:4" s="169" customFormat="1">
      <c r="A232" s="39"/>
      <c r="B232" s="186" t="s">
        <v>237</v>
      </c>
      <c r="C232" s="262"/>
      <c r="D232" s="128"/>
    </row>
    <row r="233" spans="1:4" s="169" customFormat="1">
      <c r="A233" s="39" t="s">
        <v>300</v>
      </c>
      <c r="B233" s="187" t="s">
        <v>229</v>
      </c>
      <c r="C233" s="262" t="s">
        <v>230</v>
      </c>
      <c r="D233" s="188">
        <v>380</v>
      </c>
    </row>
    <row r="234" spans="1:4" s="169" customFormat="1">
      <c r="A234" s="39" t="s">
        <v>301</v>
      </c>
      <c r="B234" s="189" t="s">
        <v>296</v>
      </c>
      <c r="C234" s="262" t="s">
        <v>230</v>
      </c>
      <c r="D234" s="188">
        <v>468</v>
      </c>
    </row>
    <row r="235" spans="1:4" s="169" customFormat="1">
      <c r="A235" s="39" t="s">
        <v>302</v>
      </c>
      <c r="B235" s="187" t="s">
        <v>298</v>
      </c>
      <c r="C235" s="262" t="s">
        <v>230</v>
      </c>
      <c r="D235" s="188">
        <v>595</v>
      </c>
    </row>
    <row r="236" spans="1:4" s="169" customFormat="1">
      <c r="A236" s="39"/>
      <c r="B236" s="190" t="s">
        <v>303</v>
      </c>
      <c r="C236" s="264"/>
      <c r="D236" s="128"/>
    </row>
    <row r="237" spans="1:4" s="169" customFormat="1" ht="15.75" thickBot="1">
      <c r="A237" s="39" t="s">
        <v>304</v>
      </c>
      <c r="B237" s="187" t="s">
        <v>305</v>
      </c>
      <c r="C237" s="262" t="s">
        <v>278</v>
      </c>
      <c r="D237" s="188">
        <v>281</v>
      </c>
    </row>
    <row r="238" spans="1:4" s="265" customFormat="1" ht="15.75" thickBot="1">
      <c r="A238" s="609" t="s">
        <v>1000</v>
      </c>
      <c r="B238" s="610"/>
      <c r="C238" s="610"/>
      <c r="D238" s="611"/>
    </row>
    <row r="239" spans="1:4" s="265" customFormat="1">
      <c r="A239" s="39"/>
      <c r="B239" s="190" t="s">
        <v>1001</v>
      </c>
      <c r="C239" s="262"/>
      <c r="D239" s="188"/>
    </row>
    <row r="240" spans="1:4" s="265" customFormat="1">
      <c r="A240" s="39" t="s">
        <v>1004</v>
      </c>
      <c r="B240" s="187" t="s">
        <v>1002</v>
      </c>
      <c r="C240" s="262" t="s">
        <v>132</v>
      </c>
      <c r="D240" s="188">
        <v>289</v>
      </c>
    </row>
    <row r="241" spans="1:4" s="265" customFormat="1" ht="15.75" thickBot="1">
      <c r="A241" s="39" t="s">
        <v>1005</v>
      </c>
      <c r="B241" s="187" t="s">
        <v>1003</v>
      </c>
      <c r="C241" s="262" t="s">
        <v>132</v>
      </c>
      <c r="D241" s="188">
        <v>335</v>
      </c>
    </row>
    <row r="242" spans="1:4" s="169" customFormat="1" ht="15.75" thickBot="1">
      <c r="A242" s="609" t="s">
        <v>306</v>
      </c>
      <c r="B242" s="610"/>
      <c r="C242" s="610"/>
      <c r="D242" s="611"/>
    </row>
    <row r="243" spans="1:4" s="169" customFormat="1">
      <c r="A243" s="39" t="s">
        <v>307</v>
      </c>
      <c r="B243" s="187" t="s">
        <v>257</v>
      </c>
      <c r="C243" s="262" t="s">
        <v>132</v>
      </c>
      <c r="D243" s="188">
        <v>171</v>
      </c>
    </row>
    <row r="244" spans="1:4" s="169" customFormat="1">
      <c r="A244" s="39" t="s">
        <v>308</v>
      </c>
      <c r="B244" s="187" t="s">
        <v>259</v>
      </c>
      <c r="C244" s="262" t="s">
        <v>132</v>
      </c>
      <c r="D244" s="188">
        <v>223</v>
      </c>
    </row>
    <row r="245" spans="1:4" s="265" customFormat="1" ht="15.75" thickBot="1">
      <c r="A245" s="40"/>
      <c r="B245" s="194"/>
      <c r="C245" s="263"/>
      <c r="D245" s="192"/>
    </row>
    <row r="246" spans="1:4" s="265" customFormat="1" ht="15.75" thickBot="1">
      <c r="A246" s="266"/>
      <c r="B246" s="267"/>
      <c r="C246" s="267"/>
      <c r="D246" s="299" t="s">
        <v>513</v>
      </c>
    </row>
    <row r="247" spans="1:4" s="265" customFormat="1" ht="15.75" thickBot="1">
      <c r="A247" s="183" t="s">
        <v>222</v>
      </c>
      <c r="B247" s="184" t="s">
        <v>223</v>
      </c>
      <c r="C247" s="184" t="s">
        <v>224</v>
      </c>
      <c r="D247" s="185" t="s">
        <v>123</v>
      </c>
    </row>
    <row r="248" spans="1:4" s="169" customFormat="1" ht="15.75" thickBot="1">
      <c r="A248" s="609" t="s">
        <v>309</v>
      </c>
      <c r="B248" s="610"/>
      <c r="C248" s="610"/>
      <c r="D248" s="611"/>
    </row>
    <row r="249" spans="1:4" s="169" customFormat="1">
      <c r="A249" s="39"/>
      <c r="B249" s="186" t="s">
        <v>310</v>
      </c>
      <c r="C249" s="264"/>
      <c r="D249" s="128"/>
    </row>
    <row r="250" spans="1:4" s="169" customFormat="1">
      <c r="A250" s="39" t="s">
        <v>311</v>
      </c>
      <c r="B250" s="187" t="s">
        <v>312</v>
      </c>
      <c r="C250" s="262" t="s">
        <v>132</v>
      </c>
      <c r="D250" s="188">
        <v>228</v>
      </c>
    </row>
    <row r="251" spans="1:4" s="169" customFormat="1">
      <c r="A251" s="39" t="s">
        <v>707</v>
      </c>
      <c r="B251" s="187" t="s">
        <v>257</v>
      </c>
      <c r="C251" s="262" t="s">
        <v>132</v>
      </c>
      <c r="D251" s="188">
        <v>244</v>
      </c>
    </row>
    <row r="252" spans="1:4" s="169" customFormat="1">
      <c r="A252" s="39" t="s">
        <v>313</v>
      </c>
      <c r="B252" s="187" t="s">
        <v>314</v>
      </c>
      <c r="C252" s="262" t="s">
        <v>132</v>
      </c>
      <c r="D252" s="188">
        <v>309</v>
      </c>
    </row>
    <row r="253" spans="1:4" s="169" customFormat="1">
      <c r="A253" s="39" t="s">
        <v>315</v>
      </c>
      <c r="B253" s="187" t="s">
        <v>316</v>
      </c>
      <c r="C253" s="262" t="s">
        <v>132</v>
      </c>
      <c r="D253" s="188">
        <v>342</v>
      </c>
    </row>
    <row r="254" spans="1:4" s="169" customFormat="1">
      <c r="A254" s="39"/>
      <c r="B254" s="186" t="s">
        <v>288</v>
      </c>
      <c r="C254" s="264"/>
      <c r="D254" s="128"/>
    </row>
    <row r="255" spans="1:4" s="169" customFormat="1">
      <c r="A255" s="39" t="s">
        <v>317</v>
      </c>
      <c r="B255" s="187" t="s">
        <v>318</v>
      </c>
      <c r="C255" s="262" t="s">
        <v>132</v>
      </c>
      <c r="D255" s="188">
        <v>110</v>
      </c>
    </row>
    <row r="256" spans="1:4" s="169" customFormat="1">
      <c r="A256" s="39"/>
      <c r="B256" s="186" t="s">
        <v>319</v>
      </c>
      <c r="C256" s="264"/>
      <c r="D256" s="128"/>
    </row>
    <row r="257" spans="1:4" s="169" customFormat="1">
      <c r="A257" s="39" t="s">
        <v>320</v>
      </c>
      <c r="B257" s="187" t="s">
        <v>321</v>
      </c>
      <c r="C257" s="262" t="s">
        <v>230</v>
      </c>
      <c r="D257" s="188">
        <v>99.5</v>
      </c>
    </row>
    <row r="258" spans="1:4" s="169" customFormat="1">
      <c r="A258" s="39"/>
      <c r="B258" s="190" t="s">
        <v>322</v>
      </c>
      <c r="C258" s="264"/>
      <c r="D258" s="128"/>
    </row>
    <row r="259" spans="1:4" s="169" customFormat="1">
      <c r="A259" s="39" t="s">
        <v>323</v>
      </c>
      <c r="B259" s="187" t="s">
        <v>324</v>
      </c>
      <c r="C259" s="262" t="s">
        <v>230</v>
      </c>
      <c r="D259" s="188">
        <v>21.8</v>
      </c>
    </row>
    <row r="260" spans="1:4" s="169" customFormat="1" ht="15.75" thickBot="1">
      <c r="A260" s="40" t="s">
        <v>325</v>
      </c>
      <c r="B260" s="194" t="s">
        <v>326</v>
      </c>
      <c r="C260" s="263" t="s">
        <v>230</v>
      </c>
      <c r="D260" s="192">
        <v>12.9</v>
      </c>
    </row>
    <row r="261" spans="1:4" s="265" customFormat="1" ht="15.75" thickBot="1">
      <c r="A261" s="609" t="s">
        <v>1006</v>
      </c>
      <c r="B261" s="610"/>
      <c r="C261" s="610"/>
      <c r="D261" s="611"/>
    </row>
    <row r="262" spans="1:4" s="265" customFormat="1">
      <c r="A262" s="39" t="s">
        <v>1009</v>
      </c>
      <c r="B262" s="187" t="s">
        <v>1007</v>
      </c>
      <c r="C262" s="262" t="s">
        <v>132</v>
      </c>
      <c r="D262" s="188">
        <v>497</v>
      </c>
    </row>
    <row r="263" spans="1:4" s="265" customFormat="1" ht="15.75" thickBot="1">
      <c r="A263" s="39" t="s">
        <v>1010</v>
      </c>
      <c r="B263" s="194" t="s">
        <v>1008</v>
      </c>
      <c r="C263" s="262" t="s">
        <v>132</v>
      </c>
      <c r="D263" s="188">
        <v>495</v>
      </c>
    </row>
    <row r="264" spans="1:4" s="169" customFormat="1" ht="15.75" thickBot="1">
      <c r="A264" s="609" t="s">
        <v>327</v>
      </c>
      <c r="B264" s="610"/>
      <c r="C264" s="610"/>
      <c r="D264" s="611"/>
    </row>
    <row r="265" spans="1:4" s="169" customFormat="1">
      <c r="A265" s="39" t="s">
        <v>328</v>
      </c>
      <c r="B265" s="187" t="s">
        <v>329</v>
      </c>
      <c r="C265" s="262" t="s">
        <v>330</v>
      </c>
      <c r="D265" s="188">
        <v>28.5</v>
      </c>
    </row>
    <row r="266" spans="1:4" s="169" customFormat="1">
      <c r="A266" s="39"/>
      <c r="B266" s="186" t="s">
        <v>331</v>
      </c>
      <c r="C266" s="264"/>
      <c r="D266" s="128"/>
    </row>
    <row r="267" spans="1:4" s="169" customFormat="1">
      <c r="A267" s="39" t="s">
        <v>332</v>
      </c>
      <c r="B267" s="187" t="s">
        <v>333</v>
      </c>
      <c r="C267" s="262"/>
      <c r="D267" s="188"/>
    </row>
    <row r="268" spans="1:4" s="169" customFormat="1">
      <c r="A268" s="39"/>
      <c r="B268" s="193" t="s">
        <v>334</v>
      </c>
      <c r="C268" s="77" t="s">
        <v>278</v>
      </c>
      <c r="D268" s="128">
        <v>71.099999999999994</v>
      </c>
    </row>
    <row r="269" spans="1:4" s="169" customFormat="1" ht="15.75" thickBot="1">
      <c r="A269" s="40" t="s">
        <v>335</v>
      </c>
      <c r="B269" s="194" t="s">
        <v>336</v>
      </c>
      <c r="C269" s="263" t="s">
        <v>278</v>
      </c>
      <c r="D269" s="192">
        <v>120</v>
      </c>
    </row>
    <row r="270" spans="1:4" s="169" customFormat="1" ht="15.75" thickBot="1">
      <c r="A270" s="609" t="s">
        <v>338</v>
      </c>
      <c r="B270" s="610"/>
      <c r="C270" s="610"/>
      <c r="D270" s="611"/>
    </row>
    <row r="271" spans="1:4" s="169" customFormat="1">
      <c r="A271" s="39" t="s">
        <v>339</v>
      </c>
      <c r="B271" s="187" t="s">
        <v>340</v>
      </c>
      <c r="C271" s="262" t="s">
        <v>132</v>
      </c>
      <c r="D271" s="188">
        <v>54.2</v>
      </c>
    </row>
    <row r="272" spans="1:4" s="169" customFormat="1">
      <c r="A272" s="39"/>
      <c r="B272" s="186" t="s">
        <v>341</v>
      </c>
      <c r="C272" s="264"/>
      <c r="D272" s="128"/>
    </row>
    <row r="273" spans="1:4" s="169" customFormat="1">
      <c r="A273" s="39" t="s">
        <v>342</v>
      </c>
      <c r="B273" s="187" t="s">
        <v>343</v>
      </c>
      <c r="C273" s="262" t="s">
        <v>230</v>
      </c>
      <c r="D273" s="188">
        <v>84.6</v>
      </c>
    </row>
    <row r="274" spans="1:4" s="169" customFormat="1">
      <c r="A274" s="39"/>
      <c r="B274" s="190" t="s">
        <v>344</v>
      </c>
      <c r="C274" s="264"/>
      <c r="D274" s="128"/>
    </row>
    <row r="275" spans="1:4" s="169" customFormat="1">
      <c r="A275" s="39" t="s">
        <v>345</v>
      </c>
      <c r="B275" s="187" t="s">
        <v>346</v>
      </c>
      <c r="C275" s="262" t="s">
        <v>230</v>
      </c>
      <c r="D275" s="188">
        <v>72.5</v>
      </c>
    </row>
    <row r="276" spans="1:4" s="169" customFormat="1" ht="15.75" thickBot="1">
      <c r="A276" s="39" t="s">
        <v>347</v>
      </c>
      <c r="B276" s="187" t="s">
        <v>348</v>
      </c>
      <c r="C276" s="262" t="s">
        <v>230</v>
      </c>
      <c r="D276" s="188">
        <v>68.5</v>
      </c>
    </row>
    <row r="277" spans="1:4" s="169" customFormat="1" ht="15.75" thickBot="1">
      <c r="A277" s="609" t="s">
        <v>349</v>
      </c>
      <c r="B277" s="610"/>
      <c r="C277" s="610"/>
      <c r="D277" s="611"/>
    </row>
    <row r="278" spans="1:4" s="169" customFormat="1">
      <c r="A278" s="39"/>
      <c r="B278" s="186" t="s">
        <v>350</v>
      </c>
      <c r="C278" s="264"/>
      <c r="D278" s="128"/>
    </row>
    <row r="279" spans="1:4" s="169" customFormat="1">
      <c r="A279" s="39" t="s">
        <v>351</v>
      </c>
      <c r="B279" s="187" t="s">
        <v>259</v>
      </c>
      <c r="C279" s="262" t="s">
        <v>330</v>
      </c>
      <c r="D279" s="188">
        <v>30</v>
      </c>
    </row>
    <row r="280" spans="1:4" s="169" customFormat="1">
      <c r="A280" s="39" t="s">
        <v>352</v>
      </c>
      <c r="B280" s="187" t="s">
        <v>257</v>
      </c>
      <c r="C280" s="262" t="s">
        <v>330</v>
      </c>
      <c r="D280" s="188">
        <v>31.1</v>
      </c>
    </row>
    <row r="281" spans="1:4" s="169" customFormat="1">
      <c r="A281" s="39" t="s">
        <v>353</v>
      </c>
      <c r="B281" s="187" t="s">
        <v>312</v>
      </c>
      <c r="C281" s="262" t="s">
        <v>330</v>
      </c>
      <c r="D281" s="188">
        <v>30.7</v>
      </c>
    </row>
    <row r="282" spans="1:4" s="169" customFormat="1">
      <c r="A282" s="39"/>
      <c r="B282" s="186" t="s">
        <v>288</v>
      </c>
      <c r="C282" s="264"/>
      <c r="D282" s="128"/>
    </row>
    <row r="283" spans="1:4" s="169" customFormat="1">
      <c r="A283" s="39" t="s">
        <v>354</v>
      </c>
      <c r="B283" s="187" t="s">
        <v>355</v>
      </c>
      <c r="C283" s="262" t="s">
        <v>278</v>
      </c>
      <c r="D283" s="188">
        <v>61.4</v>
      </c>
    </row>
    <row r="284" spans="1:4" s="169" customFormat="1" ht="15.75" thickBot="1">
      <c r="A284" s="40" t="s">
        <v>356</v>
      </c>
      <c r="B284" s="194" t="s">
        <v>357</v>
      </c>
      <c r="C284" s="263" t="s">
        <v>230</v>
      </c>
      <c r="D284" s="192">
        <v>62.1</v>
      </c>
    </row>
    <row r="285" spans="1:4" s="265" customFormat="1" ht="15.75" thickBot="1">
      <c r="A285" s="609" t="s">
        <v>1011</v>
      </c>
      <c r="B285" s="610"/>
      <c r="C285" s="610"/>
      <c r="D285" s="611"/>
    </row>
    <row r="286" spans="1:4" s="265" customFormat="1">
      <c r="A286" s="39"/>
      <c r="B286" s="190" t="s">
        <v>1012</v>
      </c>
      <c r="C286" s="262"/>
      <c r="D286" s="188"/>
    </row>
    <row r="287" spans="1:4" s="265" customFormat="1">
      <c r="A287" s="39"/>
      <c r="B287" s="186" t="s">
        <v>1013</v>
      </c>
      <c r="C287" s="262"/>
      <c r="D287" s="188"/>
    </row>
    <row r="288" spans="1:4" s="265" customFormat="1">
      <c r="A288" s="39"/>
      <c r="B288" s="190" t="s">
        <v>1014</v>
      </c>
      <c r="C288" s="262"/>
      <c r="D288" s="188"/>
    </row>
    <row r="289" spans="1:4" s="265" customFormat="1">
      <c r="A289" s="39" t="s">
        <v>1019</v>
      </c>
      <c r="B289" s="187" t="s">
        <v>1015</v>
      </c>
      <c r="C289" s="262" t="s">
        <v>132</v>
      </c>
      <c r="D289" s="188">
        <v>713</v>
      </c>
    </row>
    <row r="290" spans="1:4" s="265" customFormat="1">
      <c r="A290" s="39" t="s">
        <v>1020</v>
      </c>
      <c r="B290" s="187" t="s">
        <v>1016</v>
      </c>
      <c r="C290" s="262" t="s">
        <v>132</v>
      </c>
      <c r="D290" s="188">
        <v>665</v>
      </c>
    </row>
    <row r="291" spans="1:4" s="265" customFormat="1">
      <c r="A291" s="39" t="s">
        <v>1021</v>
      </c>
      <c r="B291" s="187" t="s">
        <v>1017</v>
      </c>
      <c r="C291" s="262" t="s">
        <v>132</v>
      </c>
      <c r="D291" s="188">
        <v>631</v>
      </c>
    </row>
    <row r="292" spans="1:4" s="265" customFormat="1">
      <c r="A292" s="39" t="s">
        <v>1022</v>
      </c>
      <c r="B292" s="187" t="s">
        <v>1018</v>
      </c>
      <c r="C292" s="262" t="s">
        <v>132</v>
      </c>
      <c r="D292" s="188">
        <v>856</v>
      </c>
    </row>
    <row r="293" spans="1:4" s="265" customFormat="1">
      <c r="A293" s="39"/>
      <c r="B293" s="187"/>
      <c r="C293" s="262"/>
      <c r="D293" s="188"/>
    </row>
    <row r="294" spans="1:4" s="265" customFormat="1" ht="15.75" thickBot="1">
      <c r="A294" s="40"/>
      <c r="B294" s="194"/>
      <c r="C294" s="263"/>
      <c r="D294" s="192"/>
    </row>
    <row r="295" spans="1:4" s="265" customFormat="1" ht="15.75" thickBot="1">
      <c r="A295" s="266"/>
      <c r="B295" s="267"/>
      <c r="C295" s="267"/>
      <c r="D295" s="299" t="s">
        <v>557</v>
      </c>
    </row>
    <row r="296" spans="1:4" s="265" customFormat="1" ht="15.75" thickBot="1">
      <c r="A296" s="289" t="s">
        <v>222</v>
      </c>
      <c r="B296" s="290" t="s">
        <v>223</v>
      </c>
      <c r="C296" s="290" t="s">
        <v>224</v>
      </c>
      <c r="D296" s="301" t="s">
        <v>123</v>
      </c>
    </row>
    <row r="297" spans="1:4" s="265" customFormat="1">
      <c r="A297" s="266"/>
      <c r="B297" s="293" t="s">
        <v>1023</v>
      </c>
      <c r="C297" s="261"/>
      <c r="D297" s="280"/>
    </row>
    <row r="298" spans="1:4" s="265" customFormat="1">
      <c r="A298" s="39" t="s">
        <v>1024</v>
      </c>
      <c r="B298" s="187" t="s">
        <v>1015</v>
      </c>
      <c r="C298" s="262" t="s">
        <v>132</v>
      </c>
      <c r="D298" s="188">
        <v>675</v>
      </c>
    </row>
    <row r="299" spans="1:4" s="265" customFormat="1">
      <c r="A299" s="39" t="s">
        <v>1025</v>
      </c>
      <c r="B299" s="187" t="s">
        <v>1016</v>
      </c>
      <c r="C299" s="262" t="s">
        <v>132</v>
      </c>
      <c r="D299" s="188">
        <v>639</v>
      </c>
    </row>
    <row r="300" spans="1:4" s="265" customFormat="1">
      <c r="A300" s="39" t="s">
        <v>1026</v>
      </c>
      <c r="B300" s="187" t="s">
        <v>1017</v>
      </c>
      <c r="C300" s="262" t="s">
        <v>132</v>
      </c>
      <c r="D300" s="188">
        <v>606</v>
      </c>
    </row>
    <row r="301" spans="1:4" s="265" customFormat="1">
      <c r="A301" s="39" t="s">
        <v>1027</v>
      </c>
      <c r="B301" s="187" t="s">
        <v>1018</v>
      </c>
      <c r="C301" s="262" t="s">
        <v>132</v>
      </c>
      <c r="D301" s="188">
        <v>809</v>
      </c>
    </row>
    <row r="302" spans="1:4" s="265" customFormat="1">
      <c r="A302" s="284"/>
      <c r="B302" s="186" t="s">
        <v>1028</v>
      </c>
      <c r="C302" s="285"/>
      <c r="D302" s="286"/>
    </row>
    <row r="303" spans="1:4" s="265" customFormat="1">
      <c r="A303" s="39"/>
      <c r="B303" s="190" t="s">
        <v>1014</v>
      </c>
      <c r="C303" s="262"/>
      <c r="D303" s="188"/>
    </row>
    <row r="304" spans="1:4" s="265" customFormat="1">
      <c r="A304" s="39" t="s">
        <v>1029</v>
      </c>
      <c r="B304" s="187" t="s">
        <v>1015</v>
      </c>
      <c r="C304" s="262" t="s">
        <v>132</v>
      </c>
      <c r="D304" s="188">
        <v>745</v>
      </c>
    </row>
    <row r="305" spans="1:4" s="265" customFormat="1">
      <c r="A305" s="39" t="s">
        <v>1030</v>
      </c>
      <c r="B305" s="187" t="s">
        <v>1016</v>
      </c>
      <c r="C305" s="262" t="s">
        <v>132</v>
      </c>
      <c r="D305" s="188">
        <v>695</v>
      </c>
    </row>
    <row r="306" spans="1:4" s="265" customFormat="1">
      <c r="A306" s="39" t="s">
        <v>1031</v>
      </c>
      <c r="B306" s="187" t="s">
        <v>1017</v>
      </c>
      <c r="C306" s="262" t="s">
        <v>132</v>
      </c>
      <c r="D306" s="188">
        <v>659</v>
      </c>
    </row>
    <row r="307" spans="1:4" s="265" customFormat="1">
      <c r="A307" s="39" t="s">
        <v>1032</v>
      </c>
      <c r="B307" s="187" t="s">
        <v>1018</v>
      </c>
      <c r="C307" s="262" t="s">
        <v>132</v>
      </c>
      <c r="D307" s="188">
        <v>892</v>
      </c>
    </row>
    <row r="308" spans="1:4" s="265" customFormat="1">
      <c r="A308" s="284"/>
      <c r="B308" s="190" t="s">
        <v>1023</v>
      </c>
      <c r="C308" s="285"/>
      <c r="D308" s="286"/>
    </row>
    <row r="309" spans="1:4" s="265" customFormat="1">
      <c r="A309" s="39" t="s">
        <v>1033</v>
      </c>
      <c r="B309" s="187" t="s">
        <v>1015</v>
      </c>
      <c r="C309" s="262" t="s">
        <v>132</v>
      </c>
      <c r="D309" s="188">
        <v>711</v>
      </c>
    </row>
    <row r="310" spans="1:4" s="265" customFormat="1">
      <c r="A310" s="39" t="s">
        <v>1034</v>
      </c>
      <c r="B310" s="187" t="s">
        <v>1016</v>
      </c>
      <c r="C310" s="262" t="s">
        <v>132</v>
      </c>
      <c r="D310" s="188">
        <v>663</v>
      </c>
    </row>
    <row r="311" spans="1:4" s="265" customFormat="1">
      <c r="A311" s="39" t="s">
        <v>1035</v>
      </c>
      <c r="B311" s="187" t="s">
        <v>1017</v>
      </c>
      <c r="C311" s="262" t="s">
        <v>132</v>
      </c>
      <c r="D311" s="188">
        <v>629</v>
      </c>
    </row>
    <row r="312" spans="1:4" s="265" customFormat="1">
      <c r="A312" s="39" t="s">
        <v>1036</v>
      </c>
      <c r="B312" s="187" t="s">
        <v>1018</v>
      </c>
      <c r="C312" s="262" t="s">
        <v>132</v>
      </c>
      <c r="D312" s="188">
        <v>844</v>
      </c>
    </row>
    <row r="313" spans="1:4" s="265" customFormat="1">
      <c r="A313" s="284"/>
      <c r="B313" s="186" t="s">
        <v>1037</v>
      </c>
      <c r="C313" s="285"/>
      <c r="D313" s="286"/>
    </row>
    <row r="314" spans="1:4" s="265" customFormat="1">
      <c r="A314" s="284"/>
      <c r="B314" s="190" t="s">
        <v>1038</v>
      </c>
      <c r="C314" s="285"/>
      <c r="D314" s="286"/>
    </row>
    <row r="315" spans="1:4" s="265" customFormat="1">
      <c r="A315" s="39" t="s">
        <v>1045</v>
      </c>
      <c r="B315" s="187" t="s">
        <v>1039</v>
      </c>
      <c r="C315" s="285" t="s">
        <v>132</v>
      </c>
      <c r="D315" s="188">
        <v>725</v>
      </c>
    </row>
    <row r="316" spans="1:4" s="265" customFormat="1">
      <c r="A316" s="39" t="s">
        <v>1046</v>
      </c>
      <c r="B316" s="187" t="s">
        <v>1040</v>
      </c>
      <c r="C316" s="285" t="s">
        <v>132</v>
      </c>
      <c r="D316" s="188">
        <v>732</v>
      </c>
    </row>
    <row r="317" spans="1:4" s="265" customFormat="1">
      <c r="A317" s="284"/>
      <c r="B317" s="190" t="s">
        <v>1041</v>
      </c>
      <c r="C317" s="285"/>
      <c r="D317" s="286"/>
    </row>
    <row r="318" spans="1:4" s="265" customFormat="1">
      <c r="A318" s="39" t="s">
        <v>1047</v>
      </c>
      <c r="B318" s="187" t="s">
        <v>1042</v>
      </c>
      <c r="C318" s="285" t="s">
        <v>132</v>
      </c>
      <c r="D318" s="188">
        <v>736</v>
      </c>
    </row>
    <row r="319" spans="1:4" s="265" customFormat="1">
      <c r="A319" s="39" t="s">
        <v>1048</v>
      </c>
      <c r="B319" s="187" t="s">
        <v>1039</v>
      </c>
      <c r="C319" s="285" t="s">
        <v>132</v>
      </c>
      <c r="D319" s="188">
        <v>739</v>
      </c>
    </row>
    <row r="320" spans="1:4" s="265" customFormat="1">
      <c r="A320" s="39" t="s">
        <v>1049</v>
      </c>
      <c r="B320" s="187" t="s">
        <v>1043</v>
      </c>
      <c r="C320" s="285" t="s">
        <v>132</v>
      </c>
      <c r="D320" s="188">
        <v>758</v>
      </c>
    </row>
    <row r="321" spans="1:4" s="265" customFormat="1" ht="15.75" thickBot="1">
      <c r="A321" s="40" t="s">
        <v>1050</v>
      </c>
      <c r="B321" s="194" t="s">
        <v>1044</v>
      </c>
      <c r="C321" s="268" t="s">
        <v>132</v>
      </c>
      <c r="D321" s="192">
        <v>773</v>
      </c>
    </row>
    <row r="322" spans="1:4" s="265" customFormat="1" ht="15.75" thickBot="1">
      <c r="A322" s="609" t="s">
        <v>1051</v>
      </c>
      <c r="B322" s="610"/>
      <c r="C322" s="610"/>
      <c r="D322" s="611"/>
    </row>
    <row r="323" spans="1:4" s="265" customFormat="1">
      <c r="A323" s="284"/>
      <c r="B323" s="186" t="s">
        <v>1013</v>
      </c>
      <c r="C323" s="285"/>
      <c r="D323" s="286"/>
    </row>
    <row r="324" spans="1:4" s="265" customFormat="1">
      <c r="A324" s="39"/>
      <c r="B324" s="190" t="s">
        <v>1014</v>
      </c>
      <c r="C324" s="262"/>
      <c r="D324" s="188"/>
    </row>
    <row r="325" spans="1:4" s="265" customFormat="1">
      <c r="A325" s="39" t="s">
        <v>1052</v>
      </c>
      <c r="B325" s="187" t="s">
        <v>1015</v>
      </c>
      <c r="C325" s="262" t="s">
        <v>132</v>
      </c>
      <c r="D325" s="188">
        <v>843</v>
      </c>
    </row>
    <row r="326" spans="1:4" s="265" customFormat="1">
      <c r="A326" s="39" t="s">
        <v>1053</v>
      </c>
      <c r="B326" s="187" t="s">
        <v>1016</v>
      </c>
      <c r="C326" s="262" t="s">
        <v>132</v>
      </c>
      <c r="D326" s="188">
        <v>787</v>
      </c>
    </row>
    <row r="327" spans="1:4" s="265" customFormat="1">
      <c r="A327" s="39" t="s">
        <v>1054</v>
      </c>
      <c r="B327" s="187" t="s">
        <v>1017</v>
      </c>
      <c r="C327" s="262" t="s">
        <v>132</v>
      </c>
      <c r="D327" s="188">
        <v>747</v>
      </c>
    </row>
    <row r="328" spans="1:4" s="265" customFormat="1">
      <c r="A328" s="39" t="s">
        <v>1055</v>
      </c>
      <c r="B328" s="187" t="s">
        <v>1018</v>
      </c>
      <c r="C328" s="262" t="s">
        <v>132</v>
      </c>
      <c r="D328" s="188">
        <v>1020</v>
      </c>
    </row>
    <row r="329" spans="1:4" s="265" customFormat="1">
      <c r="A329" s="284"/>
      <c r="B329" s="190" t="s">
        <v>1023</v>
      </c>
      <c r="C329" s="285"/>
      <c r="D329" s="286"/>
    </row>
    <row r="330" spans="1:4" s="265" customFormat="1">
      <c r="A330" s="39" t="s">
        <v>1056</v>
      </c>
      <c r="B330" s="187" t="s">
        <v>1015</v>
      </c>
      <c r="C330" s="262" t="s">
        <v>132</v>
      </c>
      <c r="D330" s="188">
        <v>810</v>
      </c>
    </row>
    <row r="331" spans="1:4" s="265" customFormat="1">
      <c r="A331" s="39" t="s">
        <v>1057</v>
      </c>
      <c r="B331" s="187" t="s">
        <v>1016</v>
      </c>
      <c r="C331" s="262" t="s">
        <v>132</v>
      </c>
      <c r="D331" s="188">
        <v>756</v>
      </c>
    </row>
    <row r="332" spans="1:4" s="265" customFormat="1">
      <c r="A332" s="39" t="s">
        <v>1058</v>
      </c>
      <c r="B332" s="187" t="s">
        <v>1017</v>
      </c>
      <c r="C332" s="262" t="s">
        <v>132</v>
      </c>
      <c r="D332" s="188">
        <v>717</v>
      </c>
    </row>
    <row r="333" spans="1:4" s="265" customFormat="1">
      <c r="A333" s="39" t="s">
        <v>1059</v>
      </c>
      <c r="B333" s="187" t="s">
        <v>1018</v>
      </c>
      <c r="C333" s="262" t="s">
        <v>132</v>
      </c>
      <c r="D333" s="188">
        <v>964</v>
      </c>
    </row>
    <row r="334" spans="1:4" s="265" customFormat="1">
      <c r="A334" s="284"/>
      <c r="B334" s="186" t="s">
        <v>1028</v>
      </c>
      <c r="C334" s="285"/>
      <c r="D334" s="286"/>
    </row>
    <row r="335" spans="1:4" s="265" customFormat="1">
      <c r="A335" s="39"/>
      <c r="B335" s="190" t="s">
        <v>1014</v>
      </c>
      <c r="C335" s="262"/>
      <c r="D335" s="188"/>
    </row>
    <row r="336" spans="1:4" s="265" customFormat="1">
      <c r="A336" s="39" t="s">
        <v>1060</v>
      </c>
      <c r="B336" s="187" t="s">
        <v>1015</v>
      </c>
      <c r="C336" s="262" t="s">
        <v>132</v>
      </c>
      <c r="D336" s="188">
        <v>858</v>
      </c>
    </row>
    <row r="337" spans="1:4" s="265" customFormat="1">
      <c r="A337" s="39" t="s">
        <v>1061</v>
      </c>
      <c r="B337" s="187" t="s">
        <v>1016</v>
      </c>
      <c r="C337" s="262" t="s">
        <v>132</v>
      </c>
      <c r="D337" s="188">
        <v>802</v>
      </c>
    </row>
    <row r="338" spans="1:4" s="265" customFormat="1">
      <c r="A338" s="39" t="s">
        <v>1062</v>
      </c>
      <c r="B338" s="187" t="s">
        <v>1017</v>
      </c>
      <c r="C338" s="262" t="s">
        <v>132</v>
      </c>
      <c r="D338" s="188">
        <v>761</v>
      </c>
    </row>
    <row r="339" spans="1:4" s="265" customFormat="1">
      <c r="A339" s="39" t="s">
        <v>1063</v>
      </c>
      <c r="B339" s="187" t="s">
        <v>1018</v>
      </c>
      <c r="C339" s="262" t="s">
        <v>132</v>
      </c>
      <c r="D339" s="188">
        <v>1060</v>
      </c>
    </row>
    <row r="340" spans="1:4" s="265" customFormat="1">
      <c r="A340" s="284"/>
      <c r="B340" s="285"/>
      <c r="C340" s="285"/>
      <c r="D340" s="286"/>
    </row>
    <row r="341" spans="1:4" s="265" customFormat="1">
      <c r="A341" s="284"/>
      <c r="B341" s="285"/>
      <c r="C341" s="285"/>
      <c r="D341" s="286"/>
    </row>
    <row r="342" spans="1:4" s="265" customFormat="1">
      <c r="A342" s="284"/>
      <c r="B342" s="285"/>
      <c r="C342" s="285"/>
      <c r="D342" s="286"/>
    </row>
    <row r="343" spans="1:4" s="265" customFormat="1" ht="15.75" thickBot="1">
      <c r="A343" s="287"/>
      <c r="B343" s="268"/>
      <c r="C343" s="268"/>
      <c r="D343" s="288"/>
    </row>
    <row r="344" spans="1:4" s="265" customFormat="1" ht="15.75" thickBot="1">
      <c r="A344" s="266"/>
      <c r="B344" s="267"/>
      <c r="C344" s="267"/>
      <c r="D344" s="299" t="s">
        <v>616</v>
      </c>
    </row>
    <row r="345" spans="1:4" s="265" customFormat="1" ht="15.75" thickBot="1">
      <c r="A345" s="289" t="s">
        <v>222</v>
      </c>
      <c r="B345" s="290" t="s">
        <v>223</v>
      </c>
      <c r="C345" s="290" t="s">
        <v>224</v>
      </c>
      <c r="D345" s="301" t="s">
        <v>123</v>
      </c>
    </row>
    <row r="346" spans="1:4" s="265" customFormat="1">
      <c r="A346" s="281"/>
      <c r="B346" s="293" t="s">
        <v>1023</v>
      </c>
      <c r="C346" s="282"/>
      <c r="D346" s="283"/>
    </row>
    <row r="347" spans="1:4" s="265" customFormat="1">
      <c r="A347" s="39" t="s">
        <v>1064</v>
      </c>
      <c r="B347" s="187" t="s">
        <v>1015</v>
      </c>
      <c r="C347" s="262" t="s">
        <v>132</v>
      </c>
      <c r="D347" s="188">
        <v>842</v>
      </c>
    </row>
    <row r="348" spans="1:4" s="265" customFormat="1">
      <c r="A348" s="39" t="s">
        <v>1065</v>
      </c>
      <c r="B348" s="187" t="s">
        <v>1016</v>
      </c>
      <c r="C348" s="262" t="s">
        <v>132</v>
      </c>
      <c r="D348" s="188">
        <v>786</v>
      </c>
    </row>
    <row r="349" spans="1:4" s="265" customFormat="1">
      <c r="A349" s="39" t="s">
        <v>1066</v>
      </c>
      <c r="B349" s="187" t="s">
        <v>1017</v>
      </c>
      <c r="C349" s="262" t="s">
        <v>132</v>
      </c>
      <c r="D349" s="188">
        <v>746</v>
      </c>
    </row>
    <row r="350" spans="1:4" s="265" customFormat="1">
      <c r="A350" s="39" t="s">
        <v>1067</v>
      </c>
      <c r="B350" s="187" t="s">
        <v>1018</v>
      </c>
      <c r="C350" s="262" t="s">
        <v>132</v>
      </c>
      <c r="D350" s="188">
        <v>1000</v>
      </c>
    </row>
    <row r="351" spans="1:4" s="265" customFormat="1">
      <c r="A351" s="284"/>
      <c r="B351" s="190" t="s">
        <v>1068</v>
      </c>
      <c r="C351" s="285"/>
      <c r="D351" s="286"/>
    </row>
    <row r="352" spans="1:4" s="265" customFormat="1">
      <c r="A352" s="284"/>
      <c r="B352" s="186" t="s">
        <v>1069</v>
      </c>
      <c r="C352" s="285"/>
      <c r="D352" s="286"/>
    </row>
    <row r="353" spans="1:4" s="265" customFormat="1">
      <c r="A353" s="39" t="s">
        <v>1091</v>
      </c>
      <c r="B353" s="302" t="s">
        <v>1070</v>
      </c>
      <c r="C353" s="285" t="s">
        <v>278</v>
      </c>
      <c r="D353" s="188">
        <v>198</v>
      </c>
    </row>
    <row r="354" spans="1:4" s="265" customFormat="1">
      <c r="A354" s="39" t="s">
        <v>1092</v>
      </c>
      <c r="B354" s="302" t="s">
        <v>1071</v>
      </c>
      <c r="C354" s="285" t="s">
        <v>278</v>
      </c>
      <c r="D354" s="188">
        <v>247</v>
      </c>
    </row>
    <row r="355" spans="1:4" s="265" customFormat="1">
      <c r="A355" s="39" t="s">
        <v>1093</v>
      </c>
      <c r="B355" s="302" t="s">
        <v>1072</v>
      </c>
      <c r="C355" s="285" t="s">
        <v>278</v>
      </c>
      <c r="D355" s="188">
        <v>223</v>
      </c>
    </row>
    <row r="356" spans="1:4" s="265" customFormat="1">
      <c r="A356" s="39" t="s">
        <v>1094</v>
      </c>
      <c r="B356" s="302" t="s">
        <v>1073</v>
      </c>
      <c r="C356" s="285" t="s">
        <v>278</v>
      </c>
      <c r="D356" s="188">
        <v>247</v>
      </c>
    </row>
    <row r="357" spans="1:4" s="265" customFormat="1">
      <c r="A357" s="39" t="s">
        <v>1095</v>
      </c>
      <c r="B357" s="302" t="s">
        <v>1074</v>
      </c>
      <c r="C357" s="285" t="s">
        <v>278</v>
      </c>
      <c r="D357" s="188">
        <v>49.4</v>
      </c>
    </row>
    <row r="358" spans="1:4" s="265" customFormat="1">
      <c r="A358" s="39" t="s">
        <v>1096</v>
      </c>
      <c r="B358" s="302" t="s">
        <v>1075</v>
      </c>
      <c r="C358" s="285" t="s">
        <v>278</v>
      </c>
      <c r="D358" s="188">
        <v>49.4</v>
      </c>
    </row>
    <row r="359" spans="1:4" s="265" customFormat="1">
      <c r="A359" s="39" t="s">
        <v>1097</v>
      </c>
      <c r="B359" s="302" t="s">
        <v>1077</v>
      </c>
      <c r="C359" s="285" t="s">
        <v>278</v>
      </c>
      <c r="D359" s="188">
        <v>198</v>
      </c>
    </row>
    <row r="360" spans="1:4" s="265" customFormat="1">
      <c r="A360" s="39" t="s">
        <v>1098</v>
      </c>
      <c r="B360" s="302" t="s">
        <v>1076</v>
      </c>
      <c r="C360" s="285" t="s">
        <v>278</v>
      </c>
      <c r="D360" s="188">
        <v>147</v>
      </c>
    </row>
    <row r="361" spans="1:4" s="265" customFormat="1">
      <c r="A361" s="39" t="s">
        <v>1099</v>
      </c>
      <c r="B361" s="302" t="s">
        <v>1078</v>
      </c>
      <c r="C361" s="285" t="s">
        <v>278</v>
      </c>
      <c r="D361" s="188">
        <v>73.900000000000006</v>
      </c>
    </row>
    <row r="362" spans="1:4" s="265" customFormat="1">
      <c r="A362" s="39" t="s">
        <v>1100</v>
      </c>
      <c r="B362" s="302" t="s">
        <v>1079</v>
      </c>
      <c r="C362" s="285" t="s">
        <v>278</v>
      </c>
      <c r="D362" s="188">
        <v>124</v>
      </c>
    </row>
    <row r="363" spans="1:4" s="265" customFormat="1">
      <c r="A363" s="39" t="s">
        <v>1101</v>
      </c>
      <c r="B363" s="302" t="s">
        <v>1080</v>
      </c>
      <c r="C363" s="285" t="s">
        <v>278</v>
      </c>
      <c r="D363" s="188">
        <v>148</v>
      </c>
    </row>
    <row r="364" spans="1:4" s="265" customFormat="1">
      <c r="A364" s="284"/>
      <c r="B364" s="186" t="s">
        <v>1081</v>
      </c>
      <c r="C364" s="285"/>
      <c r="D364" s="286"/>
    </row>
    <row r="365" spans="1:4" s="265" customFormat="1">
      <c r="A365" s="39" t="s">
        <v>1102</v>
      </c>
      <c r="B365" s="302" t="s">
        <v>1082</v>
      </c>
      <c r="C365" s="285" t="s">
        <v>230</v>
      </c>
      <c r="D365" s="188">
        <v>22.2</v>
      </c>
    </row>
    <row r="366" spans="1:4" s="265" customFormat="1">
      <c r="A366" s="39" t="s">
        <v>1103</v>
      </c>
      <c r="B366" s="302" t="s">
        <v>257</v>
      </c>
      <c r="C366" s="285" t="s">
        <v>230</v>
      </c>
      <c r="D366" s="188">
        <v>32.200000000000003</v>
      </c>
    </row>
    <row r="367" spans="1:4" s="265" customFormat="1">
      <c r="A367" s="39" t="s">
        <v>1104</v>
      </c>
      <c r="B367" s="302" t="s">
        <v>1083</v>
      </c>
      <c r="C367" s="285" t="s">
        <v>230</v>
      </c>
      <c r="D367" s="188">
        <v>29</v>
      </c>
    </row>
    <row r="368" spans="1:4" s="265" customFormat="1">
      <c r="A368" s="39" t="s">
        <v>1105</v>
      </c>
      <c r="B368" s="302" t="s">
        <v>1084</v>
      </c>
      <c r="C368" s="285" t="s">
        <v>230</v>
      </c>
      <c r="D368" s="188">
        <v>36.1</v>
      </c>
    </row>
    <row r="369" spans="1:4" s="265" customFormat="1">
      <c r="A369" s="284"/>
      <c r="B369" s="186" t="s">
        <v>1085</v>
      </c>
      <c r="C369" s="285"/>
      <c r="D369" s="286"/>
    </row>
    <row r="370" spans="1:4" s="265" customFormat="1">
      <c r="A370" s="39" t="s">
        <v>1106</v>
      </c>
      <c r="B370" s="302" t="s">
        <v>1086</v>
      </c>
      <c r="C370" s="285" t="s">
        <v>278</v>
      </c>
      <c r="D370" s="188">
        <v>90.3</v>
      </c>
    </row>
    <row r="371" spans="1:4" s="265" customFormat="1">
      <c r="A371" s="284"/>
      <c r="B371" s="186" t="s">
        <v>1087</v>
      </c>
      <c r="C371" s="285"/>
      <c r="D371" s="286"/>
    </row>
    <row r="372" spans="1:4" s="265" customFormat="1">
      <c r="A372" s="39" t="s">
        <v>1107</v>
      </c>
      <c r="B372" s="302" t="s">
        <v>257</v>
      </c>
      <c r="C372" s="285"/>
      <c r="D372" s="188">
        <v>185</v>
      </c>
    </row>
    <row r="373" spans="1:4" s="265" customFormat="1">
      <c r="A373" s="39" t="s">
        <v>1108</v>
      </c>
      <c r="B373" s="302" t="s">
        <v>259</v>
      </c>
      <c r="C373" s="285"/>
      <c r="D373" s="188">
        <v>206</v>
      </c>
    </row>
    <row r="374" spans="1:4" s="265" customFormat="1">
      <c r="A374" s="284"/>
      <c r="B374" s="186" t="s">
        <v>1088</v>
      </c>
      <c r="C374" s="285"/>
      <c r="D374" s="286"/>
    </row>
    <row r="375" spans="1:4" s="265" customFormat="1">
      <c r="A375" s="39" t="s">
        <v>1109</v>
      </c>
      <c r="B375" s="302" t="s">
        <v>1089</v>
      </c>
      <c r="C375" s="285"/>
      <c r="D375" s="188">
        <v>926</v>
      </c>
    </row>
    <row r="376" spans="1:4" s="265" customFormat="1">
      <c r="A376" s="39" t="s">
        <v>1110</v>
      </c>
      <c r="B376" s="302" t="s">
        <v>1090</v>
      </c>
      <c r="C376" s="285"/>
      <c r="D376" s="188">
        <v>1070</v>
      </c>
    </row>
    <row r="377" spans="1:4" s="265" customFormat="1">
      <c r="A377" s="284"/>
      <c r="B377" s="190" t="s">
        <v>1111</v>
      </c>
      <c r="C377" s="285"/>
      <c r="D377" s="286"/>
    </row>
    <row r="378" spans="1:4" s="265" customFormat="1">
      <c r="A378" s="284"/>
      <c r="B378" s="186" t="s">
        <v>1112</v>
      </c>
      <c r="C378" s="285"/>
      <c r="D378" s="286"/>
    </row>
    <row r="379" spans="1:4" s="265" customFormat="1">
      <c r="A379" s="39" t="s">
        <v>1118</v>
      </c>
      <c r="B379" s="302" t="s">
        <v>1113</v>
      </c>
      <c r="C379" s="285" t="s">
        <v>230</v>
      </c>
      <c r="D379" s="188">
        <v>94</v>
      </c>
    </row>
    <row r="380" spans="1:4" s="265" customFormat="1">
      <c r="A380" s="39" t="s">
        <v>1119</v>
      </c>
      <c r="B380" s="302" t="s">
        <v>1114</v>
      </c>
      <c r="C380" s="285" t="s">
        <v>230</v>
      </c>
      <c r="D380" s="188">
        <v>93.5</v>
      </c>
    </row>
    <row r="381" spans="1:4" s="265" customFormat="1">
      <c r="A381" s="39" t="s">
        <v>1120</v>
      </c>
      <c r="B381" s="302" t="s">
        <v>1115</v>
      </c>
      <c r="C381" s="285" t="s">
        <v>230</v>
      </c>
      <c r="D381" s="188">
        <v>85.5</v>
      </c>
    </row>
    <row r="382" spans="1:4" s="265" customFormat="1">
      <c r="A382" s="39" t="s">
        <v>1121</v>
      </c>
      <c r="B382" s="302" t="s">
        <v>1116</v>
      </c>
      <c r="C382" s="285" t="s">
        <v>230</v>
      </c>
      <c r="D382" s="188">
        <v>122</v>
      </c>
    </row>
    <row r="383" spans="1:4" s="265" customFormat="1" ht="15.75" thickBot="1">
      <c r="A383" s="40" t="s">
        <v>1122</v>
      </c>
      <c r="B383" s="303" t="s">
        <v>1117</v>
      </c>
      <c r="C383" s="268" t="s">
        <v>230</v>
      </c>
      <c r="D383" s="192">
        <v>239</v>
      </c>
    </row>
    <row r="384" spans="1:4" s="265" customFormat="1" ht="15.75" thickBot="1">
      <c r="A384" s="609" t="s">
        <v>1123</v>
      </c>
      <c r="B384" s="610"/>
      <c r="C384" s="610"/>
      <c r="D384" s="611"/>
    </row>
    <row r="385" spans="1:4" s="265" customFormat="1">
      <c r="A385" s="284"/>
      <c r="B385" s="190" t="s">
        <v>1124</v>
      </c>
      <c r="C385" s="285"/>
      <c r="D385" s="286"/>
    </row>
    <row r="386" spans="1:4" s="265" customFormat="1">
      <c r="A386" s="39" t="s">
        <v>1130</v>
      </c>
      <c r="B386" s="187" t="s">
        <v>1125</v>
      </c>
      <c r="C386" s="285" t="s">
        <v>132</v>
      </c>
      <c r="D386" s="188">
        <v>1810</v>
      </c>
    </row>
    <row r="387" spans="1:4" s="265" customFormat="1">
      <c r="A387" s="39" t="s">
        <v>1131</v>
      </c>
      <c r="B387" s="187" t="s">
        <v>1126</v>
      </c>
      <c r="C387" s="285" t="s">
        <v>132</v>
      </c>
      <c r="D387" s="188">
        <v>1520</v>
      </c>
    </row>
    <row r="388" spans="1:4" s="265" customFormat="1">
      <c r="A388" s="39" t="s">
        <v>1132</v>
      </c>
      <c r="B388" s="187" t="s">
        <v>1127</v>
      </c>
      <c r="C388" s="285" t="s">
        <v>132</v>
      </c>
      <c r="D388" s="188">
        <v>1550</v>
      </c>
    </row>
    <row r="389" spans="1:4" s="265" customFormat="1">
      <c r="A389" s="39" t="s">
        <v>1133</v>
      </c>
      <c r="B389" s="187" t="s">
        <v>1128</v>
      </c>
      <c r="C389" s="285" t="s">
        <v>132</v>
      </c>
      <c r="D389" s="188">
        <v>1870</v>
      </c>
    </row>
    <row r="390" spans="1:4" s="265" customFormat="1">
      <c r="A390" s="39" t="s">
        <v>1134</v>
      </c>
      <c r="B390" s="187" t="s">
        <v>1129</v>
      </c>
      <c r="C390" s="285" t="s">
        <v>132</v>
      </c>
      <c r="D390" s="188">
        <v>2010</v>
      </c>
    </row>
    <row r="391" spans="1:4" s="265" customFormat="1">
      <c r="A391" s="284"/>
      <c r="B391" s="285"/>
      <c r="C391" s="285"/>
      <c r="D391" s="286"/>
    </row>
    <row r="392" spans="1:4" s="265" customFormat="1" ht="15.75" thickBot="1">
      <c r="A392" s="287"/>
      <c r="B392" s="268"/>
      <c r="C392" s="268"/>
      <c r="D392" s="288"/>
    </row>
    <row r="393" spans="1:4" s="265" customFormat="1" ht="15.75" thickBot="1">
      <c r="A393" s="266"/>
      <c r="B393" s="267"/>
      <c r="C393" s="267"/>
      <c r="D393" s="299" t="s">
        <v>1135</v>
      </c>
    </row>
    <row r="394" spans="1:4" s="265" customFormat="1" ht="15.75" thickBot="1">
      <c r="A394" s="289" t="s">
        <v>222</v>
      </c>
      <c r="B394" s="290" t="s">
        <v>223</v>
      </c>
      <c r="C394" s="290" t="s">
        <v>224</v>
      </c>
      <c r="D394" s="301" t="s">
        <v>123</v>
      </c>
    </row>
    <row r="395" spans="1:4" s="265" customFormat="1">
      <c r="A395" s="39" t="s">
        <v>1136</v>
      </c>
      <c r="B395" s="187" t="s">
        <v>1141</v>
      </c>
      <c r="C395" s="285" t="s">
        <v>132</v>
      </c>
      <c r="D395" s="188">
        <v>1820</v>
      </c>
    </row>
    <row r="396" spans="1:4" s="265" customFormat="1">
      <c r="A396" s="39" t="s">
        <v>1137</v>
      </c>
      <c r="B396" s="187" t="s">
        <v>1142</v>
      </c>
      <c r="C396" s="285" t="s">
        <v>132</v>
      </c>
      <c r="D396" s="188">
        <v>1610</v>
      </c>
    </row>
    <row r="397" spans="1:4" s="265" customFormat="1">
      <c r="A397" s="39" t="s">
        <v>1138</v>
      </c>
      <c r="B397" s="187" t="s">
        <v>1143</v>
      </c>
      <c r="C397" s="285" t="s">
        <v>132</v>
      </c>
      <c r="D397" s="188">
        <v>1790</v>
      </c>
    </row>
    <row r="398" spans="1:4" s="265" customFormat="1">
      <c r="A398" s="39" t="s">
        <v>1139</v>
      </c>
      <c r="B398" s="187" t="s">
        <v>1144</v>
      </c>
      <c r="C398" s="285" t="s">
        <v>132</v>
      </c>
      <c r="D398" s="188">
        <v>2180</v>
      </c>
    </row>
    <row r="399" spans="1:4" s="265" customFormat="1">
      <c r="A399" s="39" t="s">
        <v>1140</v>
      </c>
      <c r="B399" s="187" t="s">
        <v>1145</v>
      </c>
      <c r="C399" s="285" t="s">
        <v>132</v>
      </c>
      <c r="D399" s="188">
        <v>2350</v>
      </c>
    </row>
    <row r="400" spans="1:4" s="265" customFormat="1">
      <c r="A400" s="284"/>
      <c r="B400" s="190" t="s">
        <v>1146</v>
      </c>
      <c r="C400" s="285"/>
      <c r="D400" s="286"/>
    </row>
    <row r="401" spans="1:4" s="265" customFormat="1">
      <c r="A401" s="39" t="s">
        <v>1147</v>
      </c>
      <c r="B401" s="187" t="s">
        <v>1125</v>
      </c>
      <c r="C401" s="285" t="s">
        <v>132</v>
      </c>
      <c r="D401" s="188">
        <v>1760</v>
      </c>
    </row>
    <row r="402" spans="1:4" s="265" customFormat="1">
      <c r="A402" s="39" t="s">
        <v>1148</v>
      </c>
      <c r="B402" s="187" t="s">
        <v>1126</v>
      </c>
      <c r="C402" s="285" t="s">
        <v>132</v>
      </c>
      <c r="D402" s="188">
        <v>1470</v>
      </c>
    </row>
    <row r="403" spans="1:4" s="265" customFormat="1">
      <c r="A403" s="39" t="s">
        <v>1149</v>
      </c>
      <c r="B403" s="187" t="s">
        <v>1127</v>
      </c>
      <c r="C403" s="285" t="s">
        <v>132</v>
      </c>
      <c r="D403" s="188">
        <v>1480</v>
      </c>
    </row>
    <row r="404" spans="1:4" s="265" customFormat="1">
      <c r="A404" s="39" t="s">
        <v>1150</v>
      </c>
      <c r="B404" s="187" t="s">
        <v>1128</v>
      </c>
      <c r="C404" s="285" t="s">
        <v>132</v>
      </c>
      <c r="D404" s="188">
        <v>1730</v>
      </c>
    </row>
    <row r="405" spans="1:4" s="265" customFormat="1">
      <c r="A405" s="39" t="s">
        <v>1151</v>
      </c>
      <c r="B405" s="187" t="s">
        <v>1129</v>
      </c>
      <c r="C405" s="285" t="s">
        <v>132</v>
      </c>
      <c r="D405" s="188">
        <v>1850</v>
      </c>
    </row>
    <row r="406" spans="1:4" s="265" customFormat="1">
      <c r="A406" s="39" t="s">
        <v>1152</v>
      </c>
      <c r="B406" s="187" t="s">
        <v>1141</v>
      </c>
      <c r="C406" s="285" t="s">
        <v>132</v>
      </c>
      <c r="D406" s="188">
        <v>1790</v>
      </c>
    </row>
    <row r="407" spans="1:4" s="265" customFormat="1">
      <c r="A407" s="39" t="s">
        <v>1153</v>
      </c>
      <c r="B407" s="187" t="s">
        <v>1142</v>
      </c>
      <c r="C407" s="285" t="s">
        <v>132</v>
      </c>
      <c r="D407" s="188">
        <v>1480</v>
      </c>
    </row>
    <row r="408" spans="1:4" s="265" customFormat="1">
      <c r="A408" s="39" t="s">
        <v>1154</v>
      </c>
      <c r="B408" s="187" t="s">
        <v>1143</v>
      </c>
      <c r="C408" s="285" t="s">
        <v>132</v>
      </c>
      <c r="D408" s="188">
        <v>1660</v>
      </c>
    </row>
    <row r="409" spans="1:4" s="265" customFormat="1">
      <c r="A409" s="39" t="s">
        <v>1155</v>
      </c>
      <c r="B409" s="187" t="s">
        <v>1144</v>
      </c>
      <c r="C409" s="285" t="s">
        <v>132</v>
      </c>
      <c r="D409" s="188">
        <v>2000</v>
      </c>
    </row>
    <row r="410" spans="1:4" s="265" customFormat="1" ht="15.75" thickBot="1">
      <c r="A410" s="39" t="s">
        <v>1156</v>
      </c>
      <c r="B410" s="187" t="s">
        <v>1145</v>
      </c>
      <c r="C410" s="285" t="s">
        <v>132</v>
      </c>
      <c r="D410" s="188">
        <v>2160</v>
      </c>
    </row>
    <row r="411" spans="1:4" s="169" customFormat="1" ht="15.75" thickBot="1">
      <c r="A411" s="609" t="s">
        <v>358</v>
      </c>
      <c r="B411" s="610"/>
      <c r="C411" s="610"/>
      <c r="D411" s="611"/>
    </row>
    <row r="412" spans="1:4" s="169" customFormat="1">
      <c r="A412" s="39"/>
      <c r="B412" s="190" t="s">
        <v>359</v>
      </c>
      <c r="C412" s="264"/>
      <c r="D412" s="128"/>
    </row>
    <row r="413" spans="1:4" s="169" customFormat="1">
      <c r="A413" s="39"/>
      <c r="B413" s="190" t="s">
        <v>360</v>
      </c>
      <c r="C413" s="264"/>
      <c r="D413" s="128"/>
    </row>
    <row r="414" spans="1:4" s="169" customFormat="1">
      <c r="A414" s="39" t="s">
        <v>361</v>
      </c>
      <c r="B414" s="187" t="s">
        <v>362</v>
      </c>
      <c r="C414" s="262" t="s">
        <v>278</v>
      </c>
      <c r="D414" s="188">
        <v>3520</v>
      </c>
    </row>
    <row r="415" spans="1:4" s="169" customFormat="1">
      <c r="A415" s="39" t="s">
        <v>363</v>
      </c>
      <c r="B415" s="187" t="s">
        <v>364</v>
      </c>
      <c r="C415" s="262" t="s">
        <v>278</v>
      </c>
      <c r="D415" s="188">
        <v>4200</v>
      </c>
    </row>
    <row r="416" spans="1:4" s="169" customFormat="1">
      <c r="A416" s="39" t="s">
        <v>365</v>
      </c>
      <c r="B416" s="187" t="s">
        <v>366</v>
      </c>
      <c r="C416" s="262" t="s">
        <v>278</v>
      </c>
      <c r="D416" s="188">
        <v>3790</v>
      </c>
    </row>
    <row r="417" spans="1:4" s="169" customFormat="1">
      <c r="A417" s="39" t="s">
        <v>367</v>
      </c>
      <c r="B417" s="187" t="s">
        <v>368</v>
      </c>
      <c r="C417" s="262" t="s">
        <v>278</v>
      </c>
      <c r="D417" s="188">
        <v>4750</v>
      </c>
    </row>
    <row r="418" spans="1:4" s="169" customFormat="1">
      <c r="A418" s="39"/>
      <c r="B418" s="190" t="s">
        <v>369</v>
      </c>
      <c r="C418" s="264"/>
      <c r="D418" s="128"/>
    </row>
    <row r="419" spans="1:4" s="169" customFormat="1">
      <c r="A419" s="39" t="s">
        <v>370</v>
      </c>
      <c r="B419" s="187" t="s">
        <v>362</v>
      </c>
      <c r="C419" s="262" t="s">
        <v>278</v>
      </c>
      <c r="D419" s="188">
        <v>6310</v>
      </c>
    </row>
    <row r="420" spans="1:4" s="169" customFormat="1">
      <c r="A420" s="39" t="s">
        <v>371</v>
      </c>
      <c r="B420" s="187" t="s">
        <v>364</v>
      </c>
      <c r="C420" s="262" t="s">
        <v>278</v>
      </c>
      <c r="D420" s="188">
        <v>7580</v>
      </c>
    </row>
    <row r="421" spans="1:4" s="169" customFormat="1">
      <c r="A421" s="39" t="s">
        <v>372</v>
      </c>
      <c r="B421" s="187" t="s">
        <v>366</v>
      </c>
      <c r="C421" s="262" t="s">
        <v>278</v>
      </c>
      <c r="D421" s="188">
        <v>6810</v>
      </c>
    </row>
    <row r="422" spans="1:4" s="169" customFormat="1">
      <c r="A422" s="39" t="s">
        <v>373</v>
      </c>
      <c r="B422" s="187" t="s">
        <v>368</v>
      </c>
      <c r="C422" s="262" t="s">
        <v>278</v>
      </c>
      <c r="D422" s="188">
        <v>8590</v>
      </c>
    </row>
    <row r="423" spans="1:4" s="169" customFormat="1">
      <c r="A423" s="39"/>
      <c r="B423" s="190" t="s">
        <v>374</v>
      </c>
      <c r="C423" s="264"/>
      <c r="D423" s="128"/>
    </row>
    <row r="424" spans="1:4" s="169" customFormat="1">
      <c r="A424" s="39" t="s">
        <v>375</v>
      </c>
      <c r="B424" s="187" t="s">
        <v>360</v>
      </c>
      <c r="C424" s="262" t="s">
        <v>278</v>
      </c>
      <c r="D424" s="188">
        <v>947</v>
      </c>
    </row>
    <row r="425" spans="1:4" s="169" customFormat="1">
      <c r="A425" s="39" t="s">
        <v>376</v>
      </c>
      <c r="B425" s="187" t="s">
        <v>369</v>
      </c>
      <c r="C425" s="262" t="s">
        <v>278</v>
      </c>
      <c r="D425" s="188">
        <v>1430</v>
      </c>
    </row>
    <row r="426" spans="1:4" s="169" customFormat="1">
      <c r="A426" s="39"/>
      <c r="B426" s="190" t="s">
        <v>377</v>
      </c>
      <c r="C426" s="264"/>
      <c r="D426" s="128"/>
    </row>
    <row r="427" spans="1:4" s="169" customFormat="1">
      <c r="A427" s="39"/>
      <c r="B427" s="190" t="s">
        <v>378</v>
      </c>
      <c r="C427" s="264"/>
      <c r="D427" s="128"/>
    </row>
    <row r="428" spans="1:4" s="169" customFormat="1">
      <c r="A428" s="39" t="s">
        <v>379</v>
      </c>
      <c r="B428" s="187" t="s">
        <v>380</v>
      </c>
      <c r="C428" s="262" t="s">
        <v>278</v>
      </c>
      <c r="D428" s="188">
        <v>189</v>
      </c>
    </row>
    <row r="429" spans="1:4" s="169" customFormat="1">
      <c r="A429" s="39" t="s">
        <v>381</v>
      </c>
      <c r="B429" s="189" t="s">
        <v>382</v>
      </c>
      <c r="C429" s="262" t="s">
        <v>278</v>
      </c>
      <c r="D429" s="188">
        <v>246</v>
      </c>
    </row>
    <row r="430" spans="1:4" s="169" customFormat="1">
      <c r="A430" s="39" t="s">
        <v>383</v>
      </c>
      <c r="B430" s="189" t="s">
        <v>384</v>
      </c>
      <c r="C430" s="262" t="s">
        <v>278</v>
      </c>
      <c r="D430" s="188">
        <v>268</v>
      </c>
    </row>
    <row r="431" spans="1:4" s="169" customFormat="1">
      <c r="A431" s="39"/>
      <c r="B431" s="190" t="s">
        <v>385</v>
      </c>
      <c r="C431" s="264"/>
      <c r="D431" s="128"/>
    </row>
    <row r="432" spans="1:4" s="169" customFormat="1">
      <c r="A432" s="39" t="s">
        <v>386</v>
      </c>
      <c r="B432" s="187" t="s">
        <v>380</v>
      </c>
      <c r="C432" s="262" t="s">
        <v>278</v>
      </c>
      <c r="D432" s="188">
        <v>324</v>
      </c>
    </row>
    <row r="433" spans="1:4" s="169" customFormat="1">
      <c r="A433" s="39" t="s">
        <v>387</v>
      </c>
      <c r="B433" s="189" t="s">
        <v>382</v>
      </c>
      <c r="C433" s="262" t="s">
        <v>278</v>
      </c>
      <c r="D433" s="188">
        <v>371</v>
      </c>
    </row>
    <row r="434" spans="1:4" s="169" customFormat="1">
      <c r="A434" s="39" t="s">
        <v>388</v>
      </c>
      <c r="B434" s="189" t="s">
        <v>384</v>
      </c>
      <c r="C434" s="262" t="s">
        <v>278</v>
      </c>
      <c r="D434" s="188">
        <v>447</v>
      </c>
    </row>
    <row r="435" spans="1:4" s="169" customFormat="1">
      <c r="A435" s="39"/>
      <c r="B435" s="190" t="s">
        <v>389</v>
      </c>
      <c r="C435" s="264"/>
      <c r="D435" s="128"/>
    </row>
    <row r="436" spans="1:4" s="169" customFormat="1">
      <c r="A436" s="39" t="s">
        <v>390</v>
      </c>
      <c r="B436" s="187" t="s">
        <v>360</v>
      </c>
      <c r="C436" s="262" t="s">
        <v>278</v>
      </c>
      <c r="D436" s="188">
        <v>1540</v>
      </c>
    </row>
    <row r="437" spans="1:4" s="169" customFormat="1">
      <c r="A437" s="39"/>
      <c r="B437" s="190" t="s">
        <v>385</v>
      </c>
      <c r="C437" s="264"/>
      <c r="D437" s="128"/>
    </row>
    <row r="438" spans="1:4" s="169" customFormat="1">
      <c r="A438" s="39" t="s">
        <v>391</v>
      </c>
      <c r="B438" s="187" t="s">
        <v>392</v>
      </c>
      <c r="C438" s="262" t="s">
        <v>278</v>
      </c>
      <c r="D438" s="188">
        <v>1980</v>
      </c>
    </row>
    <row r="439" spans="1:4" s="169" customFormat="1">
      <c r="A439" s="39" t="s">
        <v>393</v>
      </c>
      <c r="B439" s="189" t="s">
        <v>394</v>
      </c>
      <c r="C439" s="262" t="s">
        <v>278</v>
      </c>
      <c r="D439" s="188">
        <v>2190</v>
      </c>
    </row>
    <row r="440" spans="1:4" s="169" customFormat="1">
      <c r="A440" s="39" t="s">
        <v>395</v>
      </c>
      <c r="B440" s="189" t="s">
        <v>396</v>
      </c>
      <c r="C440" s="262" t="s">
        <v>278</v>
      </c>
      <c r="D440" s="188">
        <v>2340</v>
      </c>
    </row>
    <row r="441" spans="1:4" s="265" customFormat="1" ht="15.75" thickBot="1">
      <c r="A441" s="40"/>
      <c r="B441" s="196"/>
      <c r="C441" s="263"/>
      <c r="D441" s="192"/>
    </row>
    <row r="442" spans="1:4" s="265" customFormat="1" ht="15.75" thickBot="1">
      <c r="A442" s="266"/>
      <c r="B442" s="267"/>
      <c r="C442" s="267"/>
      <c r="D442" s="299" t="s">
        <v>1157</v>
      </c>
    </row>
    <row r="443" spans="1:4" s="265" customFormat="1" ht="15.75" thickBot="1">
      <c r="A443" s="289" t="s">
        <v>222</v>
      </c>
      <c r="B443" s="290" t="s">
        <v>223</v>
      </c>
      <c r="C443" s="290" t="s">
        <v>224</v>
      </c>
      <c r="D443" s="301" t="s">
        <v>123</v>
      </c>
    </row>
    <row r="444" spans="1:4" s="169" customFormat="1">
      <c r="A444" s="266"/>
      <c r="B444" s="293" t="s">
        <v>397</v>
      </c>
      <c r="C444" s="267"/>
      <c r="D444" s="300"/>
    </row>
    <row r="445" spans="1:4" s="169" customFormat="1">
      <c r="A445" s="39" t="s">
        <v>398</v>
      </c>
      <c r="B445" s="187" t="s">
        <v>399</v>
      </c>
      <c r="C445" s="262" t="s">
        <v>278</v>
      </c>
      <c r="D445" s="188">
        <v>322</v>
      </c>
    </row>
    <row r="446" spans="1:4" s="169" customFormat="1">
      <c r="A446" s="39"/>
      <c r="B446" s="190" t="s">
        <v>401</v>
      </c>
      <c r="C446" s="264"/>
      <c r="D446" s="128"/>
    </row>
    <row r="447" spans="1:4" s="169" customFormat="1">
      <c r="A447" s="39" t="s">
        <v>402</v>
      </c>
      <c r="B447" s="187" t="s">
        <v>403</v>
      </c>
      <c r="C447" s="262" t="s">
        <v>230</v>
      </c>
      <c r="D447" s="188">
        <v>103</v>
      </c>
    </row>
    <row r="448" spans="1:4" s="169" customFormat="1">
      <c r="A448" s="39" t="s">
        <v>404</v>
      </c>
      <c r="B448" s="187" t="s">
        <v>405</v>
      </c>
      <c r="C448" s="262" t="s">
        <v>230</v>
      </c>
      <c r="D448" s="188">
        <v>206</v>
      </c>
    </row>
    <row r="449" spans="1:4" s="169" customFormat="1">
      <c r="A449" s="39" t="s">
        <v>406</v>
      </c>
      <c r="B449" s="187" t="s">
        <v>407</v>
      </c>
      <c r="C449" s="262" t="s">
        <v>230</v>
      </c>
      <c r="D449" s="188">
        <v>166</v>
      </c>
    </row>
    <row r="450" spans="1:4" s="169" customFormat="1">
      <c r="A450" s="39"/>
      <c r="B450" s="190" t="s">
        <v>408</v>
      </c>
      <c r="C450" s="264"/>
      <c r="D450" s="128"/>
    </row>
    <row r="451" spans="1:4" s="169" customFormat="1">
      <c r="A451" s="39" t="s">
        <v>409</v>
      </c>
      <c r="B451" s="187" t="s">
        <v>360</v>
      </c>
      <c r="C451" s="262" t="s">
        <v>278</v>
      </c>
      <c r="D451" s="188">
        <v>117</v>
      </c>
    </row>
    <row r="452" spans="1:4" s="169" customFormat="1">
      <c r="A452" s="39" t="s">
        <v>410</v>
      </c>
      <c r="B452" s="187" t="s">
        <v>369</v>
      </c>
      <c r="C452" s="262" t="s">
        <v>278</v>
      </c>
      <c r="D452" s="188">
        <v>153</v>
      </c>
    </row>
    <row r="453" spans="1:4" s="169" customFormat="1">
      <c r="A453" s="39"/>
      <c r="B453" s="190" t="s">
        <v>411</v>
      </c>
      <c r="C453" s="264"/>
      <c r="D453" s="128"/>
    </row>
    <row r="454" spans="1:4" s="169" customFormat="1">
      <c r="A454" s="39" t="s">
        <v>412</v>
      </c>
      <c r="B454" s="187" t="s">
        <v>413</v>
      </c>
      <c r="C454" s="262" t="s">
        <v>278</v>
      </c>
      <c r="D454" s="188">
        <v>163</v>
      </c>
    </row>
    <row r="455" spans="1:4" s="169" customFormat="1">
      <c r="A455" s="39" t="s">
        <v>414</v>
      </c>
      <c r="B455" s="187" t="s">
        <v>415</v>
      </c>
      <c r="C455" s="262" t="s">
        <v>278</v>
      </c>
      <c r="D455" s="188">
        <v>188</v>
      </c>
    </row>
    <row r="456" spans="1:4" s="169" customFormat="1">
      <c r="A456" s="39" t="s">
        <v>416</v>
      </c>
      <c r="B456" s="187" t="s">
        <v>397</v>
      </c>
      <c r="C456" s="262" t="s">
        <v>278</v>
      </c>
      <c r="D456" s="188">
        <v>72.2</v>
      </c>
    </row>
    <row r="457" spans="1:4" s="169" customFormat="1">
      <c r="A457" s="39" t="s">
        <v>417</v>
      </c>
      <c r="B457" s="187" t="s">
        <v>418</v>
      </c>
      <c r="C457" s="262" t="s">
        <v>278</v>
      </c>
      <c r="D457" s="188">
        <v>30.1</v>
      </c>
    </row>
    <row r="458" spans="1:4" s="169" customFormat="1">
      <c r="A458" s="39" t="s">
        <v>419</v>
      </c>
      <c r="B458" s="187" t="s">
        <v>420</v>
      </c>
      <c r="C458" s="262" t="s">
        <v>278</v>
      </c>
      <c r="D458" s="195">
        <v>559</v>
      </c>
    </row>
    <row r="459" spans="1:4" s="169" customFormat="1" ht="15.75" thickBot="1">
      <c r="A459" s="40" t="s">
        <v>421</v>
      </c>
      <c r="B459" s="194" t="s">
        <v>422</v>
      </c>
      <c r="C459" s="263" t="s">
        <v>278</v>
      </c>
      <c r="D459" s="275">
        <v>636</v>
      </c>
    </row>
    <row r="460" spans="1:4" s="169" customFormat="1" ht="15.75" thickBot="1">
      <c r="A460" s="609" t="s">
        <v>423</v>
      </c>
      <c r="B460" s="610"/>
      <c r="C460" s="610"/>
      <c r="D460" s="611"/>
    </row>
    <row r="461" spans="1:4" s="169" customFormat="1">
      <c r="A461" s="39"/>
      <c r="B461" s="190" t="s">
        <v>424</v>
      </c>
      <c r="C461" s="264"/>
      <c r="D461" s="128"/>
    </row>
    <row r="462" spans="1:4" s="169" customFormat="1">
      <c r="A462" s="39"/>
      <c r="B462" s="190" t="s">
        <v>425</v>
      </c>
      <c r="C462" s="264"/>
      <c r="D462" s="128"/>
    </row>
    <row r="463" spans="1:4" s="169" customFormat="1">
      <c r="A463" s="39" t="s">
        <v>426</v>
      </c>
      <c r="B463" s="187" t="s">
        <v>380</v>
      </c>
      <c r="C463" s="262" t="s">
        <v>278</v>
      </c>
      <c r="D463" s="188">
        <v>6810</v>
      </c>
    </row>
    <row r="464" spans="1:4" s="169" customFormat="1">
      <c r="A464" s="39" t="s">
        <v>427</v>
      </c>
      <c r="B464" s="189" t="s">
        <v>428</v>
      </c>
      <c r="C464" s="262" t="s">
        <v>278</v>
      </c>
      <c r="D464" s="188">
        <v>7450</v>
      </c>
    </row>
    <row r="465" spans="1:4" s="169" customFormat="1">
      <c r="A465" s="39" t="s">
        <v>429</v>
      </c>
      <c r="B465" s="189" t="s">
        <v>430</v>
      </c>
      <c r="C465" s="262" t="s">
        <v>278</v>
      </c>
      <c r="D465" s="188">
        <v>8610</v>
      </c>
    </row>
    <row r="466" spans="1:4" s="169" customFormat="1">
      <c r="A466" s="39"/>
      <c r="B466" s="190" t="s">
        <v>431</v>
      </c>
      <c r="C466" s="264"/>
      <c r="D466" s="128"/>
    </row>
    <row r="467" spans="1:4" s="169" customFormat="1">
      <c r="A467" s="39" t="s">
        <v>432</v>
      </c>
      <c r="B467" s="187" t="s">
        <v>433</v>
      </c>
      <c r="C467" s="262" t="s">
        <v>278</v>
      </c>
      <c r="D467" s="188">
        <v>7480</v>
      </c>
    </row>
    <row r="468" spans="1:4" s="169" customFormat="1">
      <c r="A468" s="39" t="s">
        <v>434</v>
      </c>
      <c r="B468" s="189" t="s">
        <v>435</v>
      </c>
      <c r="C468" s="262" t="s">
        <v>278</v>
      </c>
      <c r="D468" s="188">
        <v>7580</v>
      </c>
    </row>
    <row r="469" spans="1:4" s="169" customFormat="1">
      <c r="A469" s="39" t="s">
        <v>436</v>
      </c>
      <c r="B469" s="189" t="s">
        <v>437</v>
      </c>
      <c r="C469" s="262" t="s">
        <v>278</v>
      </c>
      <c r="D469" s="188">
        <v>8740</v>
      </c>
    </row>
    <row r="470" spans="1:4" s="169" customFormat="1">
      <c r="A470" s="39" t="s">
        <v>438</v>
      </c>
      <c r="B470" s="189" t="s">
        <v>439</v>
      </c>
      <c r="C470" s="262" t="s">
        <v>278</v>
      </c>
      <c r="D470" s="188">
        <v>9890</v>
      </c>
    </row>
    <row r="471" spans="1:4" s="169" customFormat="1">
      <c r="A471" s="39"/>
      <c r="B471" s="190" t="s">
        <v>440</v>
      </c>
      <c r="C471" s="264"/>
      <c r="D471" s="128"/>
    </row>
    <row r="472" spans="1:4" s="169" customFormat="1">
      <c r="A472" s="39" t="s">
        <v>441</v>
      </c>
      <c r="B472" s="187" t="s">
        <v>442</v>
      </c>
      <c r="C472" s="262" t="s">
        <v>278</v>
      </c>
      <c r="D472" s="188">
        <v>27700</v>
      </c>
    </row>
    <row r="473" spans="1:4" s="169" customFormat="1">
      <c r="A473" s="39" t="s">
        <v>443</v>
      </c>
      <c r="B473" s="189" t="s">
        <v>444</v>
      </c>
      <c r="C473" s="262" t="s">
        <v>278</v>
      </c>
      <c r="D473" s="188">
        <v>29300</v>
      </c>
    </row>
    <row r="474" spans="1:4" s="169" customFormat="1">
      <c r="A474" s="39"/>
      <c r="B474" s="190" t="s">
        <v>445</v>
      </c>
      <c r="C474" s="264"/>
      <c r="D474" s="128"/>
    </row>
    <row r="475" spans="1:4" s="169" customFormat="1">
      <c r="A475" s="39" t="s">
        <v>446</v>
      </c>
      <c r="B475" s="187" t="s">
        <v>447</v>
      </c>
      <c r="C475" s="262" t="s">
        <v>278</v>
      </c>
      <c r="D475" s="188">
        <v>36200</v>
      </c>
    </row>
    <row r="476" spans="1:4" s="169" customFormat="1">
      <c r="A476" s="39"/>
      <c r="B476" s="190" t="s">
        <v>448</v>
      </c>
      <c r="C476" s="264"/>
      <c r="D476" s="128"/>
    </row>
    <row r="477" spans="1:4" s="169" customFormat="1">
      <c r="A477" s="39" t="s">
        <v>449</v>
      </c>
      <c r="B477" s="187" t="s">
        <v>450</v>
      </c>
      <c r="C477" s="262" t="s">
        <v>278</v>
      </c>
      <c r="D477" s="188">
        <v>12500</v>
      </c>
    </row>
    <row r="478" spans="1:4" s="169" customFormat="1">
      <c r="A478" s="39"/>
      <c r="B478" s="190" t="s">
        <v>451</v>
      </c>
      <c r="C478" s="264"/>
      <c r="D478" s="128"/>
    </row>
    <row r="479" spans="1:4" s="169" customFormat="1">
      <c r="A479" s="39" t="s">
        <v>452</v>
      </c>
      <c r="B479" s="187" t="s">
        <v>453</v>
      </c>
      <c r="C479" s="262" t="s">
        <v>278</v>
      </c>
      <c r="D479" s="188">
        <v>13800</v>
      </c>
    </row>
    <row r="480" spans="1:4" s="169" customFormat="1">
      <c r="A480" s="39"/>
      <c r="B480" s="190" t="s">
        <v>454</v>
      </c>
      <c r="C480" s="264"/>
      <c r="D480" s="128"/>
    </row>
    <row r="481" spans="1:4" s="169" customFormat="1">
      <c r="A481" s="39" t="s">
        <v>455</v>
      </c>
      <c r="B481" s="187" t="s">
        <v>447</v>
      </c>
      <c r="C481" s="262" t="s">
        <v>278</v>
      </c>
      <c r="D481" s="188">
        <v>53300</v>
      </c>
    </row>
    <row r="482" spans="1:4" s="169" customFormat="1">
      <c r="A482" s="39" t="s">
        <v>456</v>
      </c>
      <c r="B482" s="187" t="s">
        <v>457</v>
      </c>
      <c r="C482" s="262" t="s">
        <v>278</v>
      </c>
      <c r="D482" s="188">
        <v>57500</v>
      </c>
    </row>
    <row r="483" spans="1:4" s="169" customFormat="1">
      <c r="A483" s="39"/>
      <c r="B483" s="190" t="s">
        <v>458</v>
      </c>
      <c r="C483" s="264"/>
      <c r="D483" s="128"/>
    </row>
    <row r="484" spans="1:4" s="169" customFormat="1">
      <c r="A484" s="39"/>
      <c r="B484" s="190" t="s">
        <v>425</v>
      </c>
      <c r="C484" s="264"/>
      <c r="D484" s="128"/>
    </row>
    <row r="485" spans="1:4" s="169" customFormat="1">
      <c r="A485" s="39" t="s">
        <v>459</v>
      </c>
      <c r="B485" s="187" t="s">
        <v>380</v>
      </c>
      <c r="C485" s="262" t="s">
        <v>278</v>
      </c>
      <c r="D485" s="188">
        <v>8030</v>
      </c>
    </row>
    <row r="486" spans="1:4" s="169" customFormat="1">
      <c r="A486" s="39" t="s">
        <v>460</v>
      </c>
      <c r="B486" s="189" t="s">
        <v>428</v>
      </c>
      <c r="C486" s="262" t="s">
        <v>278</v>
      </c>
      <c r="D486" s="188">
        <v>8790</v>
      </c>
    </row>
    <row r="487" spans="1:4" s="169" customFormat="1">
      <c r="A487" s="39" t="s">
        <v>461</v>
      </c>
      <c r="B487" s="189" t="s">
        <v>430</v>
      </c>
      <c r="C487" s="262" t="s">
        <v>278</v>
      </c>
      <c r="D487" s="188">
        <v>10200</v>
      </c>
    </row>
    <row r="488" spans="1:4" s="265" customFormat="1">
      <c r="A488" s="39"/>
      <c r="B488" s="189"/>
      <c r="C488" s="262"/>
      <c r="D488" s="188"/>
    </row>
    <row r="489" spans="1:4" s="265" customFormat="1">
      <c r="A489" s="39"/>
      <c r="B489" s="189"/>
      <c r="C489" s="262"/>
      <c r="D489" s="188"/>
    </row>
    <row r="490" spans="1:4" s="265" customFormat="1" ht="15.75" thickBot="1">
      <c r="A490" s="40"/>
      <c r="B490" s="196"/>
      <c r="C490" s="263"/>
      <c r="D490" s="192"/>
    </row>
    <row r="491" spans="1:4" s="265" customFormat="1" ht="15.75" thickBot="1">
      <c r="A491" s="266"/>
      <c r="B491" s="267"/>
      <c r="C491" s="267"/>
      <c r="D491" s="299" t="s">
        <v>1158</v>
      </c>
    </row>
    <row r="492" spans="1:4" s="265" customFormat="1" ht="15.75" thickBot="1">
      <c r="A492" s="289" t="s">
        <v>222</v>
      </c>
      <c r="B492" s="290" t="s">
        <v>223</v>
      </c>
      <c r="C492" s="290" t="s">
        <v>224</v>
      </c>
      <c r="D492" s="301" t="s">
        <v>123</v>
      </c>
    </row>
    <row r="493" spans="1:4" s="169" customFormat="1">
      <c r="A493" s="266"/>
      <c r="B493" s="293" t="s">
        <v>431</v>
      </c>
      <c r="C493" s="267"/>
      <c r="D493" s="300"/>
    </row>
    <row r="494" spans="1:4" s="169" customFormat="1">
      <c r="A494" s="39" t="s">
        <v>462</v>
      </c>
      <c r="B494" s="187" t="s">
        <v>433</v>
      </c>
      <c r="C494" s="262" t="s">
        <v>278</v>
      </c>
      <c r="D494" s="188">
        <v>8820</v>
      </c>
    </row>
    <row r="495" spans="1:4" s="169" customFormat="1">
      <c r="A495" s="39" t="s">
        <v>463</v>
      </c>
      <c r="B495" s="189" t="s">
        <v>435</v>
      </c>
      <c r="C495" s="262" t="s">
        <v>278</v>
      </c>
      <c r="D495" s="188">
        <v>8940</v>
      </c>
    </row>
    <row r="496" spans="1:4" s="169" customFormat="1">
      <c r="A496" s="39" t="s">
        <v>464</v>
      </c>
      <c r="B496" s="189" t="s">
        <v>437</v>
      </c>
      <c r="C496" s="262" t="s">
        <v>278</v>
      </c>
      <c r="D496" s="188">
        <v>10300</v>
      </c>
    </row>
    <row r="497" spans="1:4" s="169" customFormat="1">
      <c r="A497" s="39" t="s">
        <v>465</v>
      </c>
      <c r="B497" s="189" t="s">
        <v>439</v>
      </c>
      <c r="C497" s="262" t="s">
        <v>278</v>
      </c>
      <c r="D497" s="188">
        <v>11700</v>
      </c>
    </row>
    <row r="498" spans="1:4" s="169" customFormat="1">
      <c r="A498" s="39"/>
      <c r="B498" s="190" t="s">
        <v>440</v>
      </c>
      <c r="C498" s="264"/>
      <c r="D498" s="128"/>
    </row>
    <row r="499" spans="1:4" s="169" customFormat="1">
      <c r="A499" s="39" t="s">
        <v>467</v>
      </c>
      <c r="B499" s="187" t="s">
        <v>442</v>
      </c>
      <c r="C499" s="262" t="s">
        <v>278</v>
      </c>
      <c r="D499" s="188">
        <v>31200</v>
      </c>
    </row>
    <row r="500" spans="1:4" s="169" customFormat="1">
      <c r="A500" s="39"/>
      <c r="B500" s="190" t="s">
        <v>445</v>
      </c>
      <c r="C500" s="264"/>
      <c r="D500" s="128"/>
    </row>
    <row r="501" spans="1:4" s="169" customFormat="1">
      <c r="A501" s="39" t="s">
        <v>468</v>
      </c>
      <c r="B501" s="187" t="s">
        <v>447</v>
      </c>
      <c r="C501" s="262" t="s">
        <v>278</v>
      </c>
      <c r="D501" s="188">
        <v>39200</v>
      </c>
    </row>
    <row r="502" spans="1:4" s="169" customFormat="1">
      <c r="A502" s="39"/>
      <c r="B502" s="190" t="s">
        <v>448</v>
      </c>
      <c r="C502" s="264"/>
      <c r="D502" s="128"/>
    </row>
    <row r="503" spans="1:4" s="169" customFormat="1">
      <c r="A503" s="39" t="s">
        <v>469</v>
      </c>
      <c r="B503" s="187" t="s">
        <v>450</v>
      </c>
      <c r="C503" s="262" t="s">
        <v>278</v>
      </c>
      <c r="D503" s="188">
        <v>13900</v>
      </c>
    </row>
    <row r="504" spans="1:4" s="169" customFormat="1">
      <c r="A504" s="39"/>
      <c r="B504" s="190" t="s">
        <v>451</v>
      </c>
      <c r="C504" s="264"/>
      <c r="D504" s="128"/>
    </row>
    <row r="505" spans="1:4" s="169" customFormat="1">
      <c r="A505" s="39" t="s">
        <v>470</v>
      </c>
      <c r="B505" s="187" t="s">
        <v>453</v>
      </c>
      <c r="C505" s="262" t="s">
        <v>278</v>
      </c>
      <c r="D505" s="188">
        <v>15400</v>
      </c>
    </row>
    <row r="506" spans="1:4" s="169" customFormat="1">
      <c r="A506" s="39"/>
      <c r="B506" s="190" t="s">
        <v>471</v>
      </c>
      <c r="C506" s="264"/>
      <c r="D506" s="128"/>
    </row>
    <row r="507" spans="1:4" s="169" customFormat="1">
      <c r="A507" s="39" t="s">
        <v>472</v>
      </c>
      <c r="B507" s="187" t="s">
        <v>447</v>
      </c>
      <c r="C507" s="262" t="s">
        <v>278</v>
      </c>
      <c r="D507" s="188">
        <v>56800</v>
      </c>
    </row>
    <row r="508" spans="1:4" s="169" customFormat="1" ht="15.75" thickBot="1">
      <c r="A508" s="40" t="s">
        <v>473</v>
      </c>
      <c r="B508" s="194" t="s">
        <v>457</v>
      </c>
      <c r="C508" s="263" t="s">
        <v>278</v>
      </c>
      <c r="D508" s="192">
        <v>61000</v>
      </c>
    </row>
    <row r="509" spans="1:4" s="169" customFormat="1" ht="15.75" thickBot="1">
      <c r="A509" s="609" t="s">
        <v>474</v>
      </c>
      <c r="B509" s="610"/>
      <c r="C509" s="610"/>
      <c r="D509" s="611"/>
    </row>
    <row r="510" spans="1:4" s="169" customFormat="1">
      <c r="A510" s="39"/>
      <c r="B510" s="190" t="s">
        <v>475</v>
      </c>
      <c r="C510" s="264"/>
      <c r="D510" s="128"/>
    </row>
    <row r="511" spans="1:4" s="169" customFormat="1">
      <c r="A511" s="39" t="s">
        <v>476</v>
      </c>
      <c r="B511" s="187" t="s">
        <v>815</v>
      </c>
      <c r="C511" s="262" t="s">
        <v>278</v>
      </c>
      <c r="D511" s="188">
        <v>4280</v>
      </c>
    </row>
    <row r="512" spans="1:4" s="169" customFormat="1">
      <c r="A512" s="39" t="s">
        <v>477</v>
      </c>
      <c r="B512" s="189" t="s">
        <v>1183</v>
      </c>
      <c r="C512" s="262" t="s">
        <v>278</v>
      </c>
      <c r="D512" s="188">
        <v>4770</v>
      </c>
    </row>
    <row r="513" spans="1:4" s="169" customFormat="1">
      <c r="A513" s="39" t="s">
        <v>479</v>
      </c>
      <c r="B513" s="189" t="s">
        <v>1184</v>
      </c>
      <c r="C513" s="262" t="s">
        <v>278</v>
      </c>
      <c r="D513" s="188">
        <v>5220</v>
      </c>
    </row>
    <row r="514" spans="1:4" s="169" customFormat="1">
      <c r="A514" s="39" t="s">
        <v>481</v>
      </c>
      <c r="B514" s="187" t="s">
        <v>1182</v>
      </c>
      <c r="C514" s="262" t="s">
        <v>278</v>
      </c>
      <c r="D514" s="188">
        <v>5810</v>
      </c>
    </row>
    <row r="515" spans="1:4" s="169" customFormat="1">
      <c r="A515" s="39"/>
      <c r="B515" s="190" t="s">
        <v>482</v>
      </c>
      <c r="C515" s="264"/>
      <c r="D515" s="128"/>
    </row>
    <row r="516" spans="1:4" s="169" customFormat="1">
      <c r="A516" s="39" t="s">
        <v>483</v>
      </c>
      <c r="B516" s="187" t="s">
        <v>484</v>
      </c>
      <c r="C516" s="262" t="s">
        <v>278</v>
      </c>
      <c r="D516" s="188">
        <v>101</v>
      </c>
    </row>
    <row r="517" spans="1:4" s="169" customFormat="1">
      <c r="A517" s="39" t="s">
        <v>712</v>
      </c>
      <c r="B517" s="187" t="s">
        <v>485</v>
      </c>
      <c r="C517" s="262" t="s">
        <v>278</v>
      </c>
      <c r="D517" s="188">
        <v>1530</v>
      </c>
    </row>
    <row r="518" spans="1:4" s="169" customFormat="1">
      <c r="A518" s="39" t="s">
        <v>486</v>
      </c>
      <c r="B518" s="187" t="s">
        <v>487</v>
      </c>
      <c r="C518" s="262" t="s">
        <v>488</v>
      </c>
      <c r="D518" s="188">
        <v>269</v>
      </c>
    </row>
    <row r="519" spans="1:4" s="169" customFormat="1">
      <c r="A519" s="39"/>
      <c r="B519" s="190" t="s">
        <v>489</v>
      </c>
      <c r="C519" s="264"/>
      <c r="D519" s="128"/>
    </row>
    <row r="520" spans="1:4" s="169" customFormat="1">
      <c r="A520" s="39"/>
      <c r="B520" s="190" t="s">
        <v>490</v>
      </c>
      <c r="C520" s="264"/>
      <c r="D520" s="128"/>
    </row>
    <row r="521" spans="1:4" s="169" customFormat="1">
      <c r="A521" s="39" t="s">
        <v>491</v>
      </c>
      <c r="B521" s="187" t="s">
        <v>815</v>
      </c>
      <c r="C521" s="262" t="s">
        <v>278</v>
      </c>
      <c r="D521" s="188">
        <v>1080</v>
      </c>
    </row>
    <row r="522" spans="1:4" s="169" customFormat="1">
      <c r="A522" s="39" t="s">
        <v>492</v>
      </c>
      <c r="B522" s="189" t="s">
        <v>1183</v>
      </c>
      <c r="C522" s="262" t="s">
        <v>278</v>
      </c>
      <c r="D522" s="188">
        <v>1310</v>
      </c>
    </row>
    <row r="523" spans="1:4" s="169" customFormat="1">
      <c r="A523" s="39" t="s">
        <v>493</v>
      </c>
      <c r="B523" s="189" t="s">
        <v>1184</v>
      </c>
      <c r="C523" s="262" t="s">
        <v>278</v>
      </c>
      <c r="D523" s="188">
        <v>1740</v>
      </c>
    </row>
    <row r="524" spans="1:4" s="169" customFormat="1">
      <c r="A524" s="39" t="s">
        <v>494</v>
      </c>
      <c r="B524" s="187" t="s">
        <v>1182</v>
      </c>
      <c r="C524" s="262" t="s">
        <v>278</v>
      </c>
      <c r="D524" s="188">
        <v>2220</v>
      </c>
    </row>
    <row r="525" spans="1:4" s="169" customFormat="1">
      <c r="A525" s="39"/>
      <c r="B525" s="190" t="s">
        <v>495</v>
      </c>
      <c r="C525" s="264"/>
      <c r="D525" s="128"/>
    </row>
    <row r="526" spans="1:4" s="169" customFormat="1">
      <c r="A526" s="39" t="s">
        <v>496</v>
      </c>
      <c r="B526" s="187" t="s">
        <v>815</v>
      </c>
      <c r="C526" s="262" t="s">
        <v>278</v>
      </c>
      <c r="D526" s="188">
        <v>3750</v>
      </c>
    </row>
    <row r="527" spans="1:4" s="169" customFormat="1">
      <c r="A527" s="39" t="s">
        <v>497</v>
      </c>
      <c r="B527" s="189" t="s">
        <v>1183</v>
      </c>
      <c r="C527" s="262" t="s">
        <v>278</v>
      </c>
      <c r="D527" s="188">
        <v>5060</v>
      </c>
    </row>
    <row r="528" spans="1:4" s="169" customFormat="1">
      <c r="A528" s="39" t="s">
        <v>498</v>
      </c>
      <c r="B528" s="189" t="s">
        <v>1184</v>
      </c>
      <c r="C528" s="262" t="s">
        <v>278</v>
      </c>
      <c r="D528" s="188">
        <v>6660</v>
      </c>
    </row>
    <row r="529" spans="1:4" s="169" customFormat="1">
      <c r="A529" s="39" t="s">
        <v>499</v>
      </c>
      <c r="B529" s="187" t="s">
        <v>1182</v>
      </c>
      <c r="C529" s="262" t="s">
        <v>278</v>
      </c>
      <c r="D529" s="188">
        <v>8530</v>
      </c>
    </row>
    <row r="530" spans="1:4" s="169" customFormat="1">
      <c r="A530" s="39"/>
      <c r="B530" s="190" t="s">
        <v>500</v>
      </c>
      <c r="C530" s="264"/>
      <c r="D530" s="128"/>
    </row>
    <row r="531" spans="1:4" s="169" customFormat="1">
      <c r="A531" s="39"/>
      <c r="B531" s="190" t="s">
        <v>490</v>
      </c>
      <c r="C531" s="264"/>
      <c r="D531" s="128"/>
    </row>
    <row r="532" spans="1:4" s="169" customFormat="1">
      <c r="A532" s="39" t="s">
        <v>501</v>
      </c>
      <c r="B532" s="187" t="s">
        <v>815</v>
      </c>
      <c r="C532" s="262" t="s">
        <v>278</v>
      </c>
      <c r="D532" s="188">
        <v>1360</v>
      </c>
    </row>
    <row r="533" spans="1:4" s="169" customFormat="1">
      <c r="A533" s="39" t="s">
        <v>502</v>
      </c>
      <c r="B533" s="189" t="s">
        <v>1183</v>
      </c>
      <c r="C533" s="262" t="s">
        <v>278</v>
      </c>
      <c r="D533" s="188">
        <v>1760</v>
      </c>
    </row>
    <row r="534" spans="1:4" s="169" customFormat="1">
      <c r="A534" s="39" t="s">
        <v>503</v>
      </c>
      <c r="B534" s="189" t="s">
        <v>1184</v>
      </c>
      <c r="C534" s="262" t="s">
        <v>278</v>
      </c>
      <c r="D534" s="188">
        <v>2300</v>
      </c>
    </row>
    <row r="535" spans="1:4" s="169" customFormat="1">
      <c r="A535" s="39" t="s">
        <v>504</v>
      </c>
      <c r="B535" s="189" t="s">
        <v>1187</v>
      </c>
      <c r="C535" s="262" t="s">
        <v>278</v>
      </c>
      <c r="D535" s="188">
        <v>3070</v>
      </c>
    </row>
    <row r="536" spans="1:4" s="169" customFormat="1">
      <c r="A536" s="39" t="s">
        <v>505</v>
      </c>
      <c r="B536" s="189" t="s">
        <v>1186</v>
      </c>
      <c r="C536" s="262" t="s">
        <v>278</v>
      </c>
      <c r="D536" s="188">
        <v>4870</v>
      </c>
    </row>
    <row r="537" spans="1:4" s="169" customFormat="1">
      <c r="A537" s="39" t="s">
        <v>506</v>
      </c>
      <c r="B537" s="187" t="s">
        <v>1188</v>
      </c>
      <c r="C537" s="262" t="s">
        <v>278</v>
      </c>
      <c r="D537" s="188">
        <v>6440</v>
      </c>
    </row>
    <row r="538" spans="1:4" s="265" customFormat="1">
      <c r="A538" s="39"/>
      <c r="B538" s="187"/>
      <c r="C538" s="262"/>
      <c r="D538" s="188"/>
    </row>
    <row r="539" spans="1:4" s="265" customFormat="1" ht="15.75" thickBot="1">
      <c r="A539" s="40"/>
      <c r="B539" s="194"/>
      <c r="C539" s="263"/>
      <c r="D539" s="192"/>
    </row>
    <row r="540" spans="1:4" s="265" customFormat="1" ht="15.75" thickBot="1">
      <c r="A540" s="266"/>
      <c r="B540" s="267"/>
      <c r="C540" s="267"/>
      <c r="D540" s="299" t="s">
        <v>1159</v>
      </c>
    </row>
    <row r="541" spans="1:4" s="265" customFormat="1" ht="15.75" thickBot="1">
      <c r="A541" s="289" t="s">
        <v>222</v>
      </c>
      <c r="B541" s="290" t="s">
        <v>223</v>
      </c>
      <c r="C541" s="290" t="s">
        <v>224</v>
      </c>
      <c r="D541" s="301" t="s">
        <v>123</v>
      </c>
    </row>
    <row r="542" spans="1:4" s="169" customFormat="1">
      <c r="A542" s="39"/>
      <c r="B542" s="190" t="s">
        <v>495</v>
      </c>
      <c r="C542" s="264"/>
      <c r="D542" s="128"/>
    </row>
    <row r="543" spans="1:4" s="169" customFormat="1">
      <c r="A543" s="39" t="s">
        <v>507</v>
      </c>
      <c r="B543" s="187" t="s">
        <v>815</v>
      </c>
      <c r="C543" s="262" t="s">
        <v>278</v>
      </c>
      <c r="D543" s="188">
        <v>3330</v>
      </c>
    </row>
    <row r="544" spans="1:4" s="169" customFormat="1">
      <c r="A544" s="39" t="s">
        <v>508</v>
      </c>
      <c r="B544" s="189" t="s">
        <v>1183</v>
      </c>
      <c r="C544" s="262" t="s">
        <v>278</v>
      </c>
      <c r="D544" s="188">
        <v>3870</v>
      </c>
    </row>
    <row r="545" spans="1:4" s="169" customFormat="1">
      <c r="A545" s="39" t="s">
        <v>509</v>
      </c>
      <c r="B545" s="189" t="s">
        <v>1184</v>
      </c>
      <c r="C545" s="262" t="s">
        <v>278</v>
      </c>
      <c r="D545" s="188">
        <v>5120</v>
      </c>
    </row>
    <row r="546" spans="1:4" s="169" customFormat="1">
      <c r="A546" s="39" t="s">
        <v>510</v>
      </c>
      <c r="B546" s="189" t="s">
        <v>1187</v>
      </c>
      <c r="C546" s="262" t="s">
        <v>278</v>
      </c>
      <c r="D546" s="188">
        <v>7720</v>
      </c>
    </row>
    <row r="547" spans="1:4" s="169" customFormat="1">
      <c r="A547" s="39" t="s">
        <v>511</v>
      </c>
      <c r="B547" s="189" t="s">
        <v>1186</v>
      </c>
      <c r="C547" s="262" t="s">
        <v>278</v>
      </c>
      <c r="D547" s="188">
        <v>10400</v>
      </c>
    </row>
    <row r="548" spans="1:4" s="169" customFormat="1">
      <c r="A548" s="39" t="s">
        <v>512</v>
      </c>
      <c r="B548" s="187" t="s">
        <v>1188</v>
      </c>
      <c r="C548" s="262" t="s">
        <v>278</v>
      </c>
      <c r="D548" s="188">
        <v>13400</v>
      </c>
    </row>
    <row r="549" spans="1:4" s="169" customFormat="1">
      <c r="A549" s="39"/>
      <c r="B549" s="190" t="s">
        <v>514</v>
      </c>
      <c r="C549" s="264"/>
      <c r="D549" s="128"/>
    </row>
    <row r="550" spans="1:4" s="169" customFormat="1">
      <c r="A550" s="39"/>
      <c r="B550" s="190" t="s">
        <v>515</v>
      </c>
      <c r="C550" s="264"/>
      <c r="D550" s="128"/>
    </row>
    <row r="551" spans="1:4" s="169" customFormat="1">
      <c r="A551" s="39"/>
      <c r="B551" s="190" t="s">
        <v>516</v>
      </c>
      <c r="C551" s="264"/>
      <c r="D551" s="128"/>
    </row>
    <row r="552" spans="1:4" s="169" customFormat="1">
      <c r="A552" s="39" t="s">
        <v>517</v>
      </c>
      <c r="B552" s="187" t="s">
        <v>815</v>
      </c>
      <c r="C552" s="262" t="s">
        <v>278</v>
      </c>
      <c r="D552" s="188">
        <v>2330</v>
      </c>
    </row>
    <row r="553" spans="1:4" s="169" customFormat="1">
      <c r="A553" s="39" t="s">
        <v>518</v>
      </c>
      <c r="B553" s="189" t="s">
        <v>1183</v>
      </c>
      <c r="C553" s="262" t="s">
        <v>278</v>
      </c>
      <c r="D553" s="188">
        <v>3000</v>
      </c>
    </row>
    <row r="554" spans="1:4" s="169" customFormat="1">
      <c r="A554" s="39" t="s">
        <v>519</v>
      </c>
      <c r="B554" s="189" t="s">
        <v>1184</v>
      </c>
      <c r="C554" s="262" t="s">
        <v>278</v>
      </c>
      <c r="D554" s="188">
        <v>3700</v>
      </c>
    </row>
    <row r="555" spans="1:4" s="169" customFormat="1">
      <c r="A555" s="39" t="s">
        <v>520</v>
      </c>
      <c r="B555" s="187" t="s">
        <v>1182</v>
      </c>
      <c r="C555" s="262" t="s">
        <v>278</v>
      </c>
      <c r="D555" s="188">
        <v>5020</v>
      </c>
    </row>
    <row r="556" spans="1:4" s="169" customFormat="1">
      <c r="A556" s="39"/>
      <c r="B556" s="190" t="s">
        <v>521</v>
      </c>
      <c r="C556" s="264"/>
      <c r="D556" s="128"/>
    </row>
    <row r="557" spans="1:4" s="169" customFormat="1">
      <c r="A557" s="39" t="s">
        <v>522</v>
      </c>
      <c r="B557" s="187" t="s">
        <v>1185</v>
      </c>
      <c r="C557" s="262" t="s">
        <v>278</v>
      </c>
      <c r="D557" s="188">
        <v>5500</v>
      </c>
    </row>
    <row r="558" spans="1:4" s="169" customFormat="1">
      <c r="A558" s="39" t="s">
        <v>523</v>
      </c>
      <c r="B558" s="189" t="s">
        <v>1186</v>
      </c>
      <c r="C558" s="262" t="s">
        <v>278</v>
      </c>
      <c r="D558" s="188">
        <v>7420</v>
      </c>
    </row>
    <row r="559" spans="1:4" s="169" customFormat="1">
      <c r="A559" s="39" t="s">
        <v>524</v>
      </c>
      <c r="B559" s="187" t="s">
        <v>1188</v>
      </c>
      <c r="C559" s="262" t="s">
        <v>278</v>
      </c>
      <c r="D559" s="188">
        <v>9660</v>
      </c>
    </row>
    <row r="560" spans="1:4" s="169" customFormat="1">
      <c r="A560" s="39"/>
      <c r="B560" s="190" t="s">
        <v>525</v>
      </c>
      <c r="C560" s="264"/>
      <c r="D560" s="128"/>
    </row>
    <row r="561" spans="1:4" s="169" customFormat="1">
      <c r="A561" s="39"/>
      <c r="B561" s="190" t="s">
        <v>516</v>
      </c>
      <c r="C561" s="264"/>
      <c r="D561" s="128"/>
    </row>
    <row r="562" spans="1:4" s="169" customFormat="1">
      <c r="A562" s="39" t="s">
        <v>526</v>
      </c>
      <c r="B562" s="187" t="s">
        <v>815</v>
      </c>
      <c r="C562" s="262" t="s">
        <v>278</v>
      </c>
      <c r="D562" s="188">
        <v>5930</v>
      </c>
    </row>
    <row r="563" spans="1:4" s="169" customFormat="1">
      <c r="A563" s="39" t="s">
        <v>527</v>
      </c>
      <c r="B563" s="189" t="s">
        <v>1183</v>
      </c>
      <c r="C563" s="262" t="s">
        <v>278</v>
      </c>
      <c r="D563" s="188">
        <v>8510</v>
      </c>
    </row>
    <row r="564" spans="1:4" s="169" customFormat="1">
      <c r="A564" s="39" t="s">
        <v>528</v>
      </c>
      <c r="B564" s="189" t="s">
        <v>1184</v>
      </c>
      <c r="C564" s="262" t="s">
        <v>278</v>
      </c>
      <c r="D564" s="188">
        <v>11300</v>
      </c>
    </row>
    <row r="565" spans="1:4" s="169" customFormat="1">
      <c r="A565" s="39" t="s">
        <v>529</v>
      </c>
      <c r="B565" s="187" t="s">
        <v>1182</v>
      </c>
      <c r="C565" s="262" t="s">
        <v>278</v>
      </c>
      <c r="D565" s="188">
        <v>14600</v>
      </c>
    </row>
    <row r="566" spans="1:4" s="169" customFormat="1">
      <c r="A566" s="39"/>
      <c r="B566" s="190" t="s">
        <v>521</v>
      </c>
      <c r="C566" s="264"/>
      <c r="D566" s="128"/>
    </row>
    <row r="567" spans="1:4" s="169" customFormat="1">
      <c r="A567" s="39" t="s">
        <v>530</v>
      </c>
      <c r="B567" s="187" t="s">
        <v>1185</v>
      </c>
      <c r="C567" s="262" t="s">
        <v>278</v>
      </c>
      <c r="D567" s="188">
        <v>16800</v>
      </c>
    </row>
    <row r="568" spans="1:4" s="169" customFormat="1">
      <c r="A568" s="39" t="s">
        <v>531</v>
      </c>
      <c r="B568" s="189" t="s">
        <v>1186</v>
      </c>
      <c r="C568" s="262" t="s">
        <v>278</v>
      </c>
      <c r="D568" s="188">
        <v>23300</v>
      </c>
    </row>
    <row r="569" spans="1:4" s="169" customFormat="1">
      <c r="A569" s="39" t="s">
        <v>532</v>
      </c>
      <c r="B569" s="187" t="s">
        <v>1188</v>
      </c>
      <c r="C569" s="262" t="s">
        <v>278</v>
      </c>
      <c r="D569" s="188">
        <v>30100</v>
      </c>
    </row>
    <row r="570" spans="1:4" s="169" customFormat="1">
      <c r="A570" s="39"/>
      <c r="B570" s="190" t="s">
        <v>533</v>
      </c>
      <c r="C570" s="264"/>
      <c r="D570" s="128"/>
    </row>
    <row r="571" spans="1:4" s="169" customFormat="1">
      <c r="A571" s="39"/>
      <c r="B571" s="190" t="s">
        <v>534</v>
      </c>
      <c r="C571" s="264"/>
      <c r="D571" s="128"/>
    </row>
    <row r="572" spans="1:4" s="169" customFormat="1">
      <c r="A572" s="39" t="s">
        <v>535</v>
      </c>
      <c r="B572" s="187" t="s">
        <v>815</v>
      </c>
      <c r="C572" s="262" t="s">
        <v>278</v>
      </c>
      <c r="D572" s="188">
        <v>4490</v>
      </c>
    </row>
    <row r="573" spans="1:4" s="169" customFormat="1">
      <c r="A573" s="39" t="s">
        <v>536</v>
      </c>
      <c r="B573" s="189" t="s">
        <v>478</v>
      </c>
      <c r="C573" s="262" t="s">
        <v>278</v>
      </c>
      <c r="D573" s="188">
        <v>6360</v>
      </c>
    </row>
    <row r="574" spans="1:4" s="169" customFormat="1">
      <c r="A574" s="39" t="s">
        <v>537</v>
      </c>
      <c r="B574" s="189" t="s">
        <v>480</v>
      </c>
      <c r="C574" s="262" t="s">
        <v>278</v>
      </c>
      <c r="D574" s="188">
        <v>7270</v>
      </c>
    </row>
    <row r="575" spans="1:4" s="169" customFormat="1">
      <c r="A575" s="39" t="s">
        <v>538</v>
      </c>
      <c r="B575" s="187" t="s">
        <v>1182</v>
      </c>
      <c r="C575" s="262" t="s">
        <v>278</v>
      </c>
      <c r="D575" s="188">
        <v>8950</v>
      </c>
    </row>
    <row r="576" spans="1:4" s="169" customFormat="1">
      <c r="A576" s="39"/>
      <c r="B576" s="190" t="s">
        <v>539</v>
      </c>
      <c r="C576" s="264"/>
      <c r="D576" s="128"/>
    </row>
    <row r="577" spans="1:4" s="169" customFormat="1">
      <c r="A577" s="39" t="s">
        <v>540</v>
      </c>
      <c r="B577" s="187" t="s">
        <v>815</v>
      </c>
      <c r="C577" s="262" t="s">
        <v>278</v>
      </c>
      <c r="D577" s="188">
        <v>5430</v>
      </c>
    </row>
    <row r="578" spans="1:4" s="169" customFormat="1">
      <c r="A578" s="39" t="s">
        <v>541</v>
      </c>
      <c r="B578" s="189" t="s">
        <v>1183</v>
      </c>
      <c r="C578" s="262" t="s">
        <v>278</v>
      </c>
      <c r="D578" s="188">
        <v>8110</v>
      </c>
    </row>
    <row r="579" spans="1:4" s="169" customFormat="1">
      <c r="A579" s="39" t="s">
        <v>542</v>
      </c>
      <c r="B579" s="189" t="s">
        <v>1184</v>
      </c>
      <c r="C579" s="262" t="s">
        <v>278</v>
      </c>
      <c r="D579" s="188">
        <v>8980</v>
      </c>
    </row>
    <row r="580" spans="1:4" s="169" customFormat="1">
      <c r="A580" s="39" t="s">
        <v>543</v>
      </c>
      <c r="B580" s="187" t="s">
        <v>1182</v>
      </c>
      <c r="C580" s="262" t="s">
        <v>278</v>
      </c>
      <c r="D580" s="188">
        <v>10900</v>
      </c>
    </row>
    <row r="581" spans="1:4" s="169" customFormat="1">
      <c r="A581" s="39"/>
      <c r="B581" s="190" t="s">
        <v>544</v>
      </c>
      <c r="C581" s="264"/>
      <c r="D581" s="128"/>
    </row>
    <row r="582" spans="1:4" s="169" customFormat="1">
      <c r="A582" s="39" t="s">
        <v>545</v>
      </c>
      <c r="B582" s="187" t="s">
        <v>392</v>
      </c>
      <c r="C582" s="262" t="s">
        <v>278</v>
      </c>
      <c r="D582" s="198">
        <v>2280</v>
      </c>
    </row>
    <row r="583" spans="1:4" s="169" customFormat="1">
      <c r="A583" s="39" t="s">
        <v>546</v>
      </c>
      <c r="B583" s="189" t="s">
        <v>394</v>
      </c>
      <c r="C583" s="262" t="s">
        <v>278</v>
      </c>
      <c r="D583" s="198">
        <v>2560</v>
      </c>
    </row>
    <row r="584" spans="1:4" s="169" customFormat="1">
      <c r="A584" s="39" t="s">
        <v>547</v>
      </c>
      <c r="B584" s="189" t="s">
        <v>396</v>
      </c>
      <c r="C584" s="262" t="s">
        <v>278</v>
      </c>
      <c r="D584" s="198">
        <v>2840</v>
      </c>
    </row>
    <row r="585" spans="1:4" s="169" customFormat="1">
      <c r="A585" s="39"/>
      <c r="B585" s="190" t="s">
        <v>548</v>
      </c>
      <c r="C585" s="264"/>
      <c r="D585" s="198"/>
    </row>
    <row r="586" spans="1:4" s="169" customFormat="1">
      <c r="A586" s="39" t="s">
        <v>549</v>
      </c>
      <c r="B586" s="189" t="s">
        <v>550</v>
      </c>
      <c r="C586" s="262" t="s">
        <v>278</v>
      </c>
      <c r="D586" s="198">
        <v>3330</v>
      </c>
    </row>
    <row r="587" spans="1:4" s="265" customFormat="1">
      <c r="A587" s="39"/>
      <c r="B587" s="189"/>
      <c r="C587" s="262"/>
      <c r="D587" s="195"/>
    </row>
    <row r="588" spans="1:4" s="265" customFormat="1" ht="15.75" thickBot="1">
      <c r="A588" s="40"/>
      <c r="B588" s="196"/>
      <c r="C588" s="263"/>
      <c r="D588" s="275"/>
    </row>
    <row r="589" spans="1:4" s="265" customFormat="1" ht="15.75" thickBot="1">
      <c r="A589" s="266"/>
      <c r="B589" s="267"/>
      <c r="C589" s="267"/>
      <c r="D589" s="299" t="s">
        <v>1160</v>
      </c>
    </row>
    <row r="590" spans="1:4" s="265" customFormat="1" ht="15.75" thickBot="1">
      <c r="A590" s="281" t="s">
        <v>222</v>
      </c>
      <c r="B590" s="282" t="s">
        <v>223</v>
      </c>
      <c r="C590" s="282" t="s">
        <v>224</v>
      </c>
      <c r="D590" s="283" t="s">
        <v>123</v>
      </c>
    </row>
    <row r="591" spans="1:4" s="265" customFormat="1" ht="15.75" thickBot="1">
      <c r="A591" s="609" t="s">
        <v>1161</v>
      </c>
      <c r="B591" s="610"/>
      <c r="C591" s="610"/>
      <c r="D591" s="611"/>
    </row>
    <row r="592" spans="1:4" s="265" customFormat="1">
      <c r="A592" s="281"/>
      <c r="B592" s="293" t="s">
        <v>1162</v>
      </c>
      <c r="C592" s="282"/>
      <c r="D592" s="283"/>
    </row>
    <row r="593" spans="1:4" s="265" customFormat="1">
      <c r="A593" s="39" t="s">
        <v>1170</v>
      </c>
      <c r="B593" s="187" t="s">
        <v>1163</v>
      </c>
      <c r="C593" s="285" t="s">
        <v>132</v>
      </c>
      <c r="D593" s="195">
        <v>220</v>
      </c>
    </row>
    <row r="594" spans="1:4" s="265" customFormat="1">
      <c r="A594" s="39" t="s">
        <v>1171</v>
      </c>
      <c r="B594" s="187" t="s">
        <v>1164</v>
      </c>
      <c r="C594" s="285" t="s">
        <v>132</v>
      </c>
      <c r="D594" s="195">
        <v>242</v>
      </c>
    </row>
    <row r="595" spans="1:4" s="265" customFormat="1">
      <c r="A595" s="39" t="s">
        <v>1172</v>
      </c>
      <c r="B595" s="187" t="s">
        <v>1165</v>
      </c>
      <c r="C595" s="285" t="s">
        <v>230</v>
      </c>
      <c r="D595" s="195">
        <v>191</v>
      </c>
    </row>
    <row r="596" spans="1:4" s="265" customFormat="1">
      <c r="A596" s="39" t="s">
        <v>1173</v>
      </c>
      <c r="B596" s="187" t="s">
        <v>1166</v>
      </c>
      <c r="C596" s="285" t="s">
        <v>132</v>
      </c>
      <c r="D596" s="195">
        <v>211</v>
      </c>
    </row>
    <row r="597" spans="1:4" s="265" customFormat="1">
      <c r="A597" s="284"/>
      <c r="B597" s="190" t="s">
        <v>1167</v>
      </c>
      <c r="C597" s="285"/>
      <c r="D597" s="286"/>
    </row>
    <row r="598" spans="1:4" s="265" customFormat="1">
      <c r="A598" s="39" t="s">
        <v>1175</v>
      </c>
      <c r="B598" s="187" t="s">
        <v>1163</v>
      </c>
      <c r="C598" s="285" t="s">
        <v>132</v>
      </c>
      <c r="D598" s="195">
        <v>421</v>
      </c>
    </row>
    <row r="599" spans="1:4" s="265" customFormat="1">
      <c r="A599" s="39" t="s">
        <v>1174</v>
      </c>
      <c r="B599" s="187" t="s">
        <v>1164</v>
      </c>
      <c r="C599" s="285" t="s">
        <v>132</v>
      </c>
      <c r="D599" s="195">
        <v>444</v>
      </c>
    </row>
    <row r="600" spans="1:4" s="265" customFormat="1">
      <c r="A600" s="39" t="s">
        <v>1176</v>
      </c>
      <c r="B600" s="187" t="s">
        <v>1168</v>
      </c>
      <c r="C600" s="285" t="s">
        <v>132</v>
      </c>
      <c r="D600" s="195">
        <v>462</v>
      </c>
    </row>
    <row r="601" spans="1:4" s="265" customFormat="1">
      <c r="A601" s="39" t="s">
        <v>1177</v>
      </c>
      <c r="B601" s="187" t="s">
        <v>1165</v>
      </c>
      <c r="C601" s="285" t="s">
        <v>132</v>
      </c>
      <c r="D601" s="195">
        <v>358</v>
      </c>
    </row>
    <row r="602" spans="1:4" s="265" customFormat="1">
      <c r="A602" s="39" t="s">
        <v>1178</v>
      </c>
      <c r="B602" s="187" t="s">
        <v>1166</v>
      </c>
      <c r="C602" s="285" t="s">
        <v>132</v>
      </c>
      <c r="D602" s="195">
        <v>386</v>
      </c>
    </row>
    <row r="603" spans="1:4" s="265" customFormat="1" ht="15.75" thickBot="1">
      <c r="A603" s="40" t="s">
        <v>1179</v>
      </c>
      <c r="B603" s="194" t="s">
        <v>1169</v>
      </c>
      <c r="C603" s="268" t="s">
        <v>132</v>
      </c>
      <c r="D603" s="275">
        <v>402</v>
      </c>
    </row>
    <row r="604" spans="1:4" s="169" customFormat="1" ht="15.75" thickBot="1">
      <c r="A604" s="612" t="s">
        <v>748</v>
      </c>
      <c r="B604" s="613"/>
      <c r="C604" s="613"/>
      <c r="D604" s="614"/>
    </row>
    <row r="605" spans="1:4" s="169" customFormat="1">
      <c r="A605" s="276"/>
      <c r="B605" s="190" t="s">
        <v>761</v>
      </c>
      <c r="C605" s="277"/>
      <c r="D605" s="278"/>
    </row>
    <row r="606" spans="1:4" s="169" customFormat="1">
      <c r="A606" s="39" t="s">
        <v>749</v>
      </c>
      <c r="B606" s="187" t="s">
        <v>815</v>
      </c>
      <c r="C606" s="262" t="s">
        <v>278</v>
      </c>
      <c r="D606" s="198">
        <v>6970</v>
      </c>
    </row>
    <row r="607" spans="1:4" s="169" customFormat="1">
      <c r="A607" s="39" t="s">
        <v>750</v>
      </c>
      <c r="B607" s="189" t="s">
        <v>1183</v>
      </c>
      <c r="C607" s="262" t="s">
        <v>278</v>
      </c>
      <c r="D607" s="198">
        <v>8350</v>
      </c>
    </row>
    <row r="608" spans="1:4" s="169" customFormat="1">
      <c r="A608" s="39" t="s">
        <v>751</v>
      </c>
      <c r="B608" s="189" t="s">
        <v>1184</v>
      </c>
      <c r="C608" s="262" t="s">
        <v>278</v>
      </c>
      <c r="D608" s="198">
        <v>9610</v>
      </c>
    </row>
    <row r="609" spans="1:11" s="265" customFormat="1">
      <c r="A609" s="39" t="s">
        <v>752</v>
      </c>
      <c r="B609" s="189" t="s">
        <v>1187</v>
      </c>
      <c r="C609" s="262" t="s">
        <v>278</v>
      </c>
      <c r="D609" s="198">
        <v>10600</v>
      </c>
      <c r="K609" s="169"/>
    </row>
    <row r="610" spans="1:11" s="265" customFormat="1">
      <c r="A610" s="39" t="s">
        <v>753</v>
      </c>
      <c r="B610" s="189" t="s">
        <v>1186</v>
      </c>
      <c r="C610" s="262" t="s">
        <v>278</v>
      </c>
      <c r="D610" s="198">
        <v>11600</v>
      </c>
    </row>
    <row r="611" spans="1:11" s="265" customFormat="1">
      <c r="A611" s="39" t="s">
        <v>754</v>
      </c>
      <c r="B611" s="187" t="s">
        <v>1188</v>
      </c>
      <c r="C611" s="262" t="s">
        <v>278</v>
      </c>
      <c r="D611" s="198">
        <v>12600</v>
      </c>
    </row>
    <row r="612" spans="1:11" s="265" customFormat="1">
      <c r="A612" s="39"/>
      <c r="B612" s="190" t="s">
        <v>762</v>
      </c>
      <c r="C612" s="262"/>
      <c r="D612" s="198"/>
    </row>
    <row r="613" spans="1:11" s="265" customFormat="1">
      <c r="A613" s="39" t="s">
        <v>755</v>
      </c>
      <c r="B613" s="187" t="s">
        <v>815</v>
      </c>
      <c r="C613" s="262" t="s">
        <v>278</v>
      </c>
      <c r="D613" s="198">
        <v>7590</v>
      </c>
    </row>
    <row r="614" spans="1:11" s="265" customFormat="1">
      <c r="A614" s="39" t="s">
        <v>756</v>
      </c>
      <c r="B614" s="189" t="s">
        <v>1183</v>
      </c>
      <c r="C614" s="262" t="s">
        <v>278</v>
      </c>
      <c r="D614" s="198">
        <v>9110</v>
      </c>
    </row>
    <row r="615" spans="1:11" s="265" customFormat="1">
      <c r="A615" s="39" t="s">
        <v>757</v>
      </c>
      <c r="B615" s="189" t="s">
        <v>1184</v>
      </c>
      <c r="C615" s="262" t="s">
        <v>278</v>
      </c>
      <c r="D615" s="198">
        <v>10500</v>
      </c>
    </row>
    <row r="616" spans="1:11" s="265" customFormat="1">
      <c r="A616" s="39" t="s">
        <v>758</v>
      </c>
      <c r="B616" s="189" t="s">
        <v>1187</v>
      </c>
      <c r="C616" s="262" t="s">
        <v>278</v>
      </c>
      <c r="D616" s="198">
        <v>11500</v>
      </c>
    </row>
    <row r="617" spans="1:11" s="265" customFormat="1">
      <c r="A617" s="39" t="s">
        <v>759</v>
      </c>
      <c r="B617" s="189" t="s">
        <v>1186</v>
      </c>
      <c r="C617" s="262" t="s">
        <v>278</v>
      </c>
      <c r="D617" s="198">
        <v>12700</v>
      </c>
    </row>
    <row r="618" spans="1:11" s="265" customFormat="1" ht="15.75" thickBot="1">
      <c r="A618" s="39" t="s">
        <v>760</v>
      </c>
      <c r="B618" s="187" t="s">
        <v>1188</v>
      </c>
      <c r="C618" s="262" t="s">
        <v>278</v>
      </c>
      <c r="D618" s="198">
        <v>13700</v>
      </c>
    </row>
    <row r="619" spans="1:11" s="265" customFormat="1" ht="15.75" thickBot="1">
      <c r="A619" s="609" t="s">
        <v>551</v>
      </c>
      <c r="B619" s="610"/>
      <c r="C619" s="610"/>
      <c r="D619" s="611"/>
    </row>
    <row r="620" spans="1:11" s="265" customFormat="1">
      <c r="A620" s="266" t="s">
        <v>552</v>
      </c>
      <c r="B620" s="279" t="s">
        <v>553</v>
      </c>
      <c r="C620" s="261" t="s">
        <v>132</v>
      </c>
      <c r="D620" s="280">
        <v>308</v>
      </c>
    </row>
    <row r="621" spans="1:11" s="265" customFormat="1">
      <c r="A621" s="39" t="s">
        <v>554</v>
      </c>
      <c r="B621" s="187" t="s">
        <v>555</v>
      </c>
      <c r="C621" s="262" t="s">
        <v>132</v>
      </c>
      <c r="D621" s="188">
        <v>345</v>
      </c>
    </row>
    <row r="622" spans="1:11" s="265" customFormat="1" ht="15.75" thickBot="1">
      <c r="A622" s="40" t="s">
        <v>556</v>
      </c>
      <c r="B622" s="194" t="s">
        <v>489</v>
      </c>
      <c r="C622" s="263" t="s">
        <v>132</v>
      </c>
      <c r="D622" s="192">
        <v>196</v>
      </c>
    </row>
    <row r="623" spans="1:11" s="265" customFormat="1" ht="15.75" thickBot="1">
      <c r="A623" s="609" t="s">
        <v>1180</v>
      </c>
      <c r="B623" s="610"/>
      <c r="C623" s="610"/>
      <c r="D623" s="611"/>
    </row>
    <row r="624" spans="1:11" s="265" customFormat="1">
      <c r="A624" s="39"/>
      <c r="B624" s="190" t="s">
        <v>1181</v>
      </c>
      <c r="C624" s="262"/>
      <c r="D624" s="188"/>
    </row>
    <row r="625" spans="1:4" s="265" customFormat="1">
      <c r="A625" s="39" t="s">
        <v>1191</v>
      </c>
      <c r="B625" s="187" t="s">
        <v>816</v>
      </c>
      <c r="C625" s="262" t="s">
        <v>132</v>
      </c>
      <c r="D625" s="188">
        <v>694</v>
      </c>
    </row>
    <row r="626" spans="1:4" s="265" customFormat="1">
      <c r="A626" s="39" t="s">
        <v>1192</v>
      </c>
      <c r="B626" s="189" t="s">
        <v>1189</v>
      </c>
      <c r="C626" s="262" t="s">
        <v>132</v>
      </c>
      <c r="D626" s="188">
        <v>633</v>
      </c>
    </row>
    <row r="627" spans="1:4" s="265" customFormat="1">
      <c r="A627" s="39" t="s">
        <v>1193</v>
      </c>
      <c r="B627" s="189" t="s">
        <v>1190</v>
      </c>
      <c r="C627" s="262" t="s">
        <v>132</v>
      </c>
      <c r="D627" s="188">
        <v>580</v>
      </c>
    </row>
    <row r="628" spans="1:4" s="265" customFormat="1" ht="15.75" thickBot="1">
      <c r="A628" s="40" t="s">
        <v>1194</v>
      </c>
      <c r="B628" s="194" t="s">
        <v>819</v>
      </c>
      <c r="C628" s="263" t="s">
        <v>132</v>
      </c>
      <c r="D628" s="192">
        <v>561</v>
      </c>
    </row>
    <row r="629" spans="1:4" s="265" customFormat="1" ht="15.75" thickBot="1">
      <c r="A629" s="609" t="s">
        <v>1195</v>
      </c>
      <c r="B629" s="610"/>
      <c r="C629" s="610"/>
      <c r="D629" s="611"/>
    </row>
    <row r="630" spans="1:4" s="265" customFormat="1">
      <c r="A630" s="39"/>
      <c r="B630" s="190" t="s">
        <v>1181</v>
      </c>
      <c r="C630" s="262"/>
      <c r="D630" s="188"/>
    </row>
    <row r="631" spans="1:4" s="265" customFormat="1">
      <c r="A631" s="39" t="s">
        <v>1196</v>
      </c>
      <c r="B631" s="187" t="s">
        <v>816</v>
      </c>
      <c r="C631" s="262" t="s">
        <v>132</v>
      </c>
      <c r="D631" s="188">
        <v>736</v>
      </c>
    </row>
    <row r="632" spans="1:4" s="265" customFormat="1">
      <c r="A632" s="39" t="s">
        <v>1197</v>
      </c>
      <c r="B632" s="189" t="s">
        <v>1189</v>
      </c>
      <c r="C632" s="262" t="s">
        <v>132</v>
      </c>
      <c r="D632" s="188">
        <v>692</v>
      </c>
    </row>
    <row r="633" spans="1:4" s="265" customFormat="1">
      <c r="A633" s="39" t="s">
        <v>1198</v>
      </c>
      <c r="B633" s="189" t="s">
        <v>1190</v>
      </c>
      <c r="C633" s="262" t="s">
        <v>132</v>
      </c>
      <c r="D633" s="188">
        <v>620</v>
      </c>
    </row>
    <row r="634" spans="1:4" s="265" customFormat="1">
      <c r="A634" s="39" t="s">
        <v>1199</v>
      </c>
      <c r="B634" s="187" t="s">
        <v>819</v>
      </c>
      <c r="C634" s="262" t="s">
        <v>132</v>
      </c>
      <c r="D634" s="188">
        <v>607</v>
      </c>
    </row>
    <row r="635" spans="1:4" s="265" customFormat="1">
      <c r="A635" s="39"/>
      <c r="B635" s="187"/>
      <c r="C635" s="262"/>
      <c r="D635" s="188"/>
    </row>
    <row r="636" spans="1:4" s="265" customFormat="1">
      <c r="A636" s="39"/>
      <c r="B636" s="187"/>
      <c r="C636" s="262"/>
      <c r="D636" s="188"/>
    </row>
    <row r="637" spans="1:4" s="265" customFormat="1" ht="15.75" thickBot="1">
      <c r="A637" s="40"/>
      <c r="B637" s="194"/>
      <c r="C637" s="263"/>
      <c r="D637" s="192"/>
    </row>
    <row r="638" spans="1:4" s="265" customFormat="1" ht="15.75" thickBot="1">
      <c r="A638" s="266"/>
      <c r="B638" s="267"/>
      <c r="C638" s="267"/>
      <c r="D638" s="299" t="s">
        <v>1200</v>
      </c>
    </row>
    <row r="639" spans="1:4" s="265" customFormat="1" ht="15.75" thickBot="1">
      <c r="A639" s="281" t="s">
        <v>222</v>
      </c>
      <c r="B639" s="282" t="s">
        <v>223</v>
      </c>
      <c r="C639" s="282" t="s">
        <v>224</v>
      </c>
      <c r="D639" s="283" t="s">
        <v>123</v>
      </c>
    </row>
    <row r="640" spans="1:4" s="265" customFormat="1" ht="15.75" thickBot="1">
      <c r="A640" s="609" t="s">
        <v>1201</v>
      </c>
      <c r="B640" s="610"/>
      <c r="C640" s="610"/>
      <c r="D640" s="611"/>
    </row>
    <row r="641" spans="1:4" s="265" customFormat="1">
      <c r="A641" s="266"/>
      <c r="B641" s="293" t="s">
        <v>1202</v>
      </c>
      <c r="C641" s="261"/>
      <c r="D641" s="280"/>
    </row>
    <row r="642" spans="1:4" s="265" customFormat="1">
      <c r="A642" s="39" t="s">
        <v>1209</v>
      </c>
      <c r="B642" s="187" t="s">
        <v>1203</v>
      </c>
      <c r="C642" s="262" t="s">
        <v>278</v>
      </c>
      <c r="D642" s="188">
        <v>105</v>
      </c>
    </row>
    <row r="643" spans="1:4" s="265" customFormat="1">
      <c r="A643" s="39" t="s">
        <v>1210</v>
      </c>
      <c r="B643" s="189" t="s">
        <v>1204</v>
      </c>
      <c r="C643" s="262" t="s">
        <v>278</v>
      </c>
      <c r="D643" s="188">
        <v>112</v>
      </c>
    </row>
    <row r="644" spans="1:4" s="265" customFormat="1">
      <c r="A644" s="39" t="s">
        <v>1211</v>
      </c>
      <c r="B644" s="189" t="s">
        <v>1205</v>
      </c>
      <c r="C644" s="262" t="s">
        <v>278</v>
      </c>
      <c r="D644" s="188">
        <v>130</v>
      </c>
    </row>
    <row r="645" spans="1:4" s="265" customFormat="1">
      <c r="A645" s="39"/>
      <c r="B645" s="190" t="s">
        <v>1206</v>
      </c>
      <c r="C645" s="262"/>
      <c r="D645" s="188"/>
    </row>
    <row r="646" spans="1:4" s="265" customFormat="1">
      <c r="A646" s="39" t="s">
        <v>1212</v>
      </c>
      <c r="B646" s="187" t="s">
        <v>968</v>
      </c>
      <c r="C646" s="262" t="s">
        <v>278</v>
      </c>
      <c r="D646" s="188">
        <v>108</v>
      </c>
    </row>
    <row r="647" spans="1:4" s="265" customFormat="1">
      <c r="A647" s="39" t="s">
        <v>1213</v>
      </c>
      <c r="B647" s="189" t="s">
        <v>1207</v>
      </c>
      <c r="C647" s="262" t="s">
        <v>278</v>
      </c>
      <c r="D647" s="188">
        <v>119</v>
      </c>
    </row>
    <row r="648" spans="1:4" s="265" customFormat="1" ht="15.75" thickBot="1">
      <c r="A648" s="40" t="s">
        <v>1214</v>
      </c>
      <c r="B648" s="196" t="s">
        <v>1208</v>
      </c>
      <c r="C648" s="263" t="s">
        <v>278</v>
      </c>
      <c r="D648" s="192">
        <v>137</v>
      </c>
    </row>
    <row r="649" spans="1:4" s="169" customFormat="1" ht="15.75" thickBot="1">
      <c r="A649" s="612" t="s">
        <v>558</v>
      </c>
      <c r="B649" s="613"/>
      <c r="C649" s="613"/>
      <c r="D649" s="614"/>
    </row>
    <row r="650" spans="1:4" s="169" customFormat="1">
      <c r="A650" s="39"/>
      <c r="B650" s="190" t="s">
        <v>265</v>
      </c>
      <c r="C650" s="264"/>
      <c r="D650" s="128"/>
    </row>
    <row r="651" spans="1:4" s="169" customFormat="1">
      <c r="A651" s="39" t="s">
        <v>559</v>
      </c>
      <c r="B651" s="187" t="s">
        <v>560</v>
      </c>
      <c r="C651" s="262" t="s">
        <v>230</v>
      </c>
      <c r="D651" s="188">
        <v>2170</v>
      </c>
    </row>
    <row r="652" spans="1:4" s="169" customFormat="1">
      <c r="A652" s="39" t="s">
        <v>561</v>
      </c>
      <c r="B652" s="187" t="s">
        <v>562</v>
      </c>
      <c r="C652" s="262" t="s">
        <v>230</v>
      </c>
      <c r="D652" s="188">
        <v>2100</v>
      </c>
    </row>
    <row r="653" spans="1:4" s="169" customFormat="1">
      <c r="A653" s="39"/>
      <c r="B653" s="190" t="s">
        <v>563</v>
      </c>
      <c r="C653" s="264"/>
      <c r="D653" s="128"/>
    </row>
    <row r="654" spans="1:4" s="169" customFormat="1">
      <c r="A654" s="39" t="s">
        <v>564</v>
      </c>
      <c r="B654" s="187" t="s">
        <v>560</v>
      </c>
      <c r="C654" s="262" t="s">
        <v>230</v>
      </c>
      <c r="D654" s="188">
        <v>2450</v>
      </c>
    </row>
    <row r="655" spans="1:4" s="169" customFormat="1">
      <c r="A655" s="39" t="s">
        <v>565</v>
      </c>
      <c r="B655" s="187" t="s">
        <v>562</v>
      </c>
      <c r="C655" s="262" t="s">
        <v>230</v>
      </c>
      <c r="D655" s="188">
        <v>2340</v>
      </c>
    </row>
    <row r="656" spans="1:4" s="265" customFormat="1">
      <c r="A656" s="39"/>
      <c r="B656" s="190" t="s">
        <v>992</v>
      </c>
      <c r="C656" s="264"/>
      <c r="D656" s="128"/>
    </row>
    <row r="657" spans="1:4" s="265" customFormat="1">
      <c r="A657" s="39" t="s">
        <v>1215</v>
      </c>
      <c r="B657" s="187" t="s">
        <v>560</v>
      </c>
      <c r="C657" s="262" t="s">
        <v>230</v>
      </c>
      <c r="D657" s="188">
        <v>2700</v>
      </c>
    </row>
    <row r="658" spans="1:4" s="265" customFormat="1">
      <c r="A658" s="39" t="s">
        <v>1216</v>
      </c>
      <c r="B658" s="187" t="s">
        <v>562</v>
      </c>
      <c r="C658" s="262" t="s">
        <v>230</v>
      </c>
      <c r="D658" s="188">
        <v>2570</v>
      </c>
    </row>
    <row r="659" spans="1:4" s="265" customFormat="1">
      <c r="A659" s="39"/>
      <c r="B659" s="190" t="s">
        <v>1217</v>
      </c>
      <c r="C659" s="264"/>
      <c r="D659" s="128"/>
    </row>
    <row r="660" spans="1:4" s="265" customFormat="1">
      <c r="A660" s="39" t="s">
        <v>1218</v>
      </c>
      <c r="B660" s="187" t="s">
        <v>560</v>
      </c>
      <c r="C660" s="262" t="s">
        <v>230</v>
      </c>
      <c r="D660" s="188">
        <v>2570</v>
      </c>
    </row>
    <row r="661" spans="1:4" s="265" customFormat="1">
      <c r="A661" s="39" t="s">
        <v>1219</v>
      </c>
      <c r="B661" s="187" t="s">
        <v>562</v>
      </c>
      <c r="C661" s="262" t="s">
        <v>230</v>
      </c>
      <c r="D661" s="188">
        <v>2460</v>
      </c>
    </row>
    <row r="662" spans="1:4" s="169" customFormat="1">
      <c r="A662" s="39"/>
      <c r="B662" s="186" t="s">
        <v>566</v>
      </c>
      <c r="C662" s="264"/>
      <c r="D662" s="128"/>
    </row>
    <row r="663" spans="1:4" s="169" customFormat="1">
      <c r="A663" s="39"/>
      <c r="B663" s="197" t="s">
        <v>567</v>
      </c>
      <c r="C663" s="264"/>
      <c r="D663" s="128"/>
    </row>
    <row r="664" spans="1:4" s="169" customFormat="1">
      <c r="A664" s="39" t="s">
        <v>568</v>
      </c>
      <c r="B664" s="187" t="s">
        <v>257</v>
      </c>
      <c r="C664" s="262" t="s">
        <v>230</v>
      </c>
      <c r="D664" s="188">
        <v>452</v>
      </c>
    </row>
    <row r="665" spans="1:4" s="169" customFormat="1" ht="15.75" thickBot="1">
      <c r="A665" s="39" t="s">
        <v>569</v>
      </c>
      <c r="B665" s="187" t="s">
        <v>259</v>
      </c>
      <c r="C665" s="262" t="s">
        <v>230</v>
      </c>
      <c r="D665" s="188">
        <v>521</v>
      </c>
    </row>
    <row r="666" spans="1:4" s="169" customFormat="1" ht="15.75" thickBot="1">
      <c r="A666" s="609" t="s">
        <v>570</v>
      </c>
      <c r="B666" s="610"/>
      <c r="C666" s="610"/>
      <c r="D666" s="611"/>
    </row>
    <row r="667" spans="1:4" s="265" customFormat="1">
      <c r="A667" s="276"/>
      <c r="B667" s="297" t="s">
        <v>1220</v>
      </c>
      <c r="C667" s="277"/>
      <c r="D667" s="278"/>
    </row>
    <row r="668" spans="1:4" s="169" customFormat="1">
      <c r="A668" s="39" t="s">
        <v>571</v>
      </c>
      <c r="B668" s="187" t="s">
        <v>1221</v>
      </c>
      <c r="C668" s="262" t="s">
        <v>230</v>
      </c>
      <c r="D668" s="188">
        <v>2030</v>
      </c>
    </row>
    <row r="669" spans="1:4" s="169" customFormat="1">
      <c r="A669" s="39" t="s">
        <v>572</v>
      </c>
      <c r="B669" s="187" t="s">
        <v>1222</v>
      </c>
      <c r="C669" s="262" t="s">
        <v>230</v>
      </c>
      <c r="D669" s="188">
        <v>2260</v>
      </c>
    </row>
    <row r="670" spans="1:4" s="169" customFormat="1">
      <c r="A670" s="39" t="s">
        <v>573</v>
      </c>
      <c r="B670" s="187" t="s">
        <v>1223</v>
      </c>
      <c r="C670" s="262" t="s">
        <v>230</v>
      </c>
      <c r="D670" s="188">
        <v>2400</v>
      </c>
    </row>
    <row r="671" spans="1:4" s="265" customFormat="1">
      <c r="A671" s="39"/>
      <c r="B671" s="297" t="s">
        <v>1224</v>
      </c>
      <c r="C671" s="262"/>
      <c r="D671" s="188"/>
    </row>
    <row r="672" spans="1:4" s="169" customFormat="1">
      <c r="A672" s="39" t="s">
        <v>574</v>
      </c>
      <c r="B672" s="187" t="s">
        <v>1221</v>
      </c>
      <c r="C672" s="262" t="s">
        <v>230</v>
      </c>
      <c r="D672" s="188">
        <v>2990</v>
      </c>
    </row>
    <row r="673" spans="1:4" s="169" customFormat="1">
      <c r="A673" s="39" t="s">
        <v>575</v>
      </c>
      <c r="B673" s="187" t="s">
        <v>1222</v>
      </c>
      <c r="C673" s="262" t="s">
        <v>230</v>
      </c>
      <c r="D673" s="188">
        <v>3340</v>
      </c>
    </row>
    <row r="674" spans="1:4" s="169" customFormat="1" ht="15.75" thickBot="1">
      <c r="A674" s="40" t="s">
        <v>576</v>
      </c>
      <c r="B674" s="194" t="s">
        <v>1223</v>
      </c>
      <c r="C674" s="263" t="s">
        <v>230</v>
      </c>
      <c r="D674" s="192">
        <v>3550</v>
      </c>
    </row>
    <row r="675" spans="1:4" s="265" customFormat="1" ht="15.75" thickBot="1">
      <c r="A675" s="609" t="s">
        <v>1225</v>
      </c>
      <c r="B675" s="610"/>
      <c r="C675" s="610"/>
      <c r="D675" s="611"/>
    </row>
    <row r="676" spans="1:4" s="265" customFormat="1">
      <c r="A676" s="39" t="s">
        <v>1229</v>
      </c>
      <c r="B676" s="187" t="s">
        <v>1226</v>
      </c>
      <c r="C676" s="262" t="s">
        <v>230</v>
      </c>
      <c r="D676" s="188">
        <v>643</v>
      </c>
    </row>
    <row r="677" spans="1:4" s="265" customFormat="1">
      <c r="A677" s="39" t="s">
        <v>1230</v>
      </c>
      <c r="B677" s="187" t="s">
        <v>1227</v>
      </c>
      <c r="C677" s="262" t="s">
        <v>230</v>
      </c>
      <c r="D677" s="188">
        <v>939</v>
      </c>
    </row>
    <row r="678" spans="1:4" s="265" customFormat="1" ht="15.75" thickBot="1">
      <c r="A678" s="40" t="s">
        <v>1231</v>
      </c>
      <c r="B678" s="194" t="s">
        <v>1228</v>
      </c>
      <c r="C678" s="263" t="s">
        <v>230</v>
      </c>
      <c r="D678" s="192">
        <v>1550</v>
      </c>
    </row>
    <row r="679" spans="1:4" s="265" customFormat="1" ht="15.75" thickBot="1">
      <c r="A679" s="609" t="s">
        <v>1232</v>
      </c>
      <c r="B679" s="610"/>
      <c r="C679" s="610"/>
      <c r="D679" s="611"/>
    </row>
    <row r="680" spans="1:4" s="265" customFormat="1">
      <c r="A680" s="39"/>
      <c r="B680" s="297" t="s">
        <v>1233</v>
      </c>
      <c r="C680" s="262"/>
      <c r="D680" s="188"/>
    </row>
    <row r="681" spans="1:4" s="265" customFormat="1">
      <c r="A681" s="39" t="s">
        <v>1234</v>
      </c>
      <c r="B681" s="187" t="s">
        <v>765</v>
      </c>
      <c r="C681" s="262" t="s">
        <v>330</v>
      </c>
      <c r="D681" s="188">
        <v>84.9</v>
      </c>
    </row>
    <row r="682" spans="1:4" s="265" customFormat="1">
      <c r="A682" s="39"/>
      <c r="B682" s="187"/>
      <c r="C682" s="262"/>
      <c r="D682" s="188"/>
    </row>
    <row r="683" spans="1:4" s="265" customFormat="1">
      <c r="A683" s="39"/>
      <c r="B683" s="187"/>
      <c r="C683" s="262"/>
      <c r="D683" s="188"/>
    </row>
    <row r="684" spans="1:4" s="265" customFormat="1">
      <c r="A684" s="39"/>
      <c r="B684" s="187"/>
      <c r="C684" s="262"/>
      <c r="D684" s="188"/>
    </row>
    <row r="685" spans="1:4" s="265" customFormat="1">
      <c r="A685" s="39"/>
      <c r="B685" s="187"/>
      <c r="C685" s="262"/>
      <c r="D685" s="188"/>
    </row>
    <row r="686" spans="1:4" s="265" customFormat="1" ht="15.75" thickBot="1">
      <c r="A686" s="40"/>
      <c r="B686" s="194"/>
      <c r="C686" s="263"/>
      <c r="D686" s="192"/>
    </row>
    <row r="687" spans="1:4" s="265" customFormat="1" ht="15.75" thickBot="1">
      <c r="A687" s="274"/>
      <c r="B687" s="272"/>
      <c r="C687" s="272"/>
      <c r="D687" s="299" t="s">
        <v>1235</v>
      </c>
    </row>
    <row r="688" spans="1:4" s="265" customFormat="1" ht="15.75" thickBot="1">
      <c r="A688" s="281" t="s">
        <v>222</v>
      </c>
      <c r="B688" s="282" t="s">
        <v>223</v>
      </c>
      <c r="C688" s="282" t="s">
        <v>224</v>
      </c>
      <c r="D688" s="283" t="s">
        <v>123</v>
      </c>
    </row>
    <row r="689" spans="1:4" s="265" customFormat="1" ht="15.75" thickBot="1">
      <c r="A689" s="609" t="s">
        <v>1236</v>
      </c>
      <c r="B689" s="610"/>
      <c r="C689" s="610"/>
      <c r="D689" s="611"/>
    </row>
    <row r="690" spans="1:4" s="273" customFormat="1">
      <c r="A690" s="276"/>
      <c r="B690" s="190" t="s">
        <v>1249</v>
      </c>
      <c r="C690" s="277"/>
      <c r="D690" s="278"/>
    </row>
    <row r="691" spans="1:4" s="265" customFormat="1">
      <c r="A691" s="39" t="s">
        <v>1237</v>
      </c>
      <c r="B691" s="187" t="s">
        <v>1238</v>
      </c>
      <c r="C691" s="270" t="s">
        <v>278</v>
      </c>
      <c r="D691" s="188">
        <v>1680</v>
      </c>
    </row>
    <row r="692" spans="1:4" s="265" customFormat="1">
      <c r="A692" s="39" t="s">
        <v>1239</v>
      </c>
      <c r="B692" s="187" t="s">
        <v>1240</v>
      </c>
      <c r="C692" s="270" t="s">
        <v>278</v>
      </c>
      <c r="D692" s="188">
        <v>2110</v>
      </c>
    </row>
    <row r="693" spans="1:4" s="265" customFormat="1">
      <c r="A693" s="39" t="s">
        <v>1241</v>
      </c>
      <c r="B693" s="187" t="s">
        <v>1242</v>
      </c>
      <c r="C693" s="270" t="s">
        <v>278</v>
      </c>
      <c r="D693" s="188">
        <v>3440</v>
      </c>
    </row>
    <row r="694" spans="1:4" s="265" customFormat="1">
      <c r="A694" s="39" t="s">
        <v>1243</v>
      </c>
      <c r="B694" s="187" t="s">
        <v>1244</v>
      </c>
      <c r="C694" s="270" t="s">
        <v>278</v>
      </c>
      <c r="D694" s="188">
        <v>1680</v>
      </c>
    </row>
    <row r="695" spans="1:4" s="265" customFormat="1">
      <c r="A695" s="39" t="s">
        <v>1245</v>
      </c>
      <c r="B695" s="187" t="s">
        <v>1246</v>
      </c>
      <c r="C695" s="270" t="s">
        <v>278</v>
      </c>
      <c r="D695" s="188">
        <v>1270</v>
      </c>
    </row>
    <row r="696" spans="1:4" s="265" customFormat="1">
      <c r="A696" s="39" t="s">
        <v>1247</v>
      </c>
      <c r="B696" s="187" t="s">
        <v>1248</v>
      </c>
      <c r="C696" s="270" t="s">
        <v>278</v>
      </c>
      <c r="D696" s="188">
        <v>1270</v>
      </c>
    </row>
    <row r="697" spans="1:4" s="265" customFormat="1">
      <c r="A697" s="39" t="s">
        <v>1250</v>
      </c>
      <c r="B697" s="187" t="s">
        <v>1251</v>
      </c>
      <c r="C697" s="270" t="s">
        <v>278</v>
      </c>
      <c r="D697" s="188">
        <v>1130</v>
      </c>
    </row>
    <row r="698" spans="1:4" s="265" customFormat="1">
      <c r="A698" s="39" t="s">
        <v>1252</v>
      </c>
      <c r="B698" s="187" t="s">
        <v>1253</v>
      </c>
      <c r="C698" s="270" t="s">
        <v>278</v>
      </c>
      <c r="D698" s="188">
        <v>1410</v>
      </c>
    </row>
    <row r="699" spans="1:4" s="265" customFormat="1">
      <c r="A699" s="39" t="s">
        <v>1254</v>
      </c>
      <c r="B699" s="187" t="s">
        <v>1255</v>
      </c>
      <c r="C699" s="270" t="s">
        <v>278</v>
      </c>
      <c r="D699" s="188">
        <v>3090</v>
      </c>
    </row>
    <row r="700" spans="1:4" s="265" customFormat="1">
      <c r="A700" s="39" t="s">
        <v>1256</v>
      </c>
      <c r="B700" s="187" t="s">
        <v>1257</v>
      </c>
      <c r="C700" s="270" t="s">
        <v>278</v>
      </c>
      <c r="D700" s="188">
        <v>1540</v>
      </c>
    </row>
    <row r="701" spans="1:4" s="265" customFormat="1">
      <c r="A701" s="39" t="s">
        <v>1258</v>
      </c>
      <c r="B701" s="187" t="s">
        <v>1259</v>
      </c>
      <c r="C701" s="270" t="s">
        <v>278</v>
      </c>
      <c r="D701" s="188">
        <v>1830</v>
      </c>
    </row>
    <row r="702" spans="1:4" s="265" customFormat="1">
      <c r="A702" s="39" t="s">
        <v>1260</v>
      </c>
      <c r="B702" s="187" t="s">
        <v>1261</v>
      </c>
      <c r="C702" s="270" t="s">
        <v>278</v>
      </c>
      <c r="D702" s="188">
        <v>1410</v>
      </c>
    </row>
    <row r="703" spans="1:4" s="265" customFormat="1">
      <c r="A703" s="39"/>
      <c r="B703" s="190" t="s">
        <v>1262</v>
      </c>
      <c r="C703" s="270"/>
      <c r="D703" s="188"/>
    </row>
    <row r="704" spans="1:4" s="265" customFormat="1">
      <c r="A704" s="39"/>
      <c r="B704" s="190" t="s">
        <v>1264</v>
      </c>
      <c r="C704" s="270"/>
      <c r="D704" s="188"/>
    </row>
    <row r="705" spans="1:4" s="265" customFormat="1">
      <c r="A705" s="39" t="s">
        <v>1263</v>
      </c>
      <c r="B705" s="187" t="s">
        <v>1265</v>
      </c>
      <c r="C705" s="270" t="s">
        <v>1266</v>
      </c>
      <c r="D705" s="188">
        <v>7030</v>
      </c>
    </row>
    <row r="706" spans="1:4" s="265" customFormat="1">
      <c r="A706" s="39" t="s">
        <v>1267</v>
      </c>
      <c r="B706" s="187" t="s">
        <v>1268</v>
      </c>
      <c r="C706" s="270" t="s">
        <v>1266</v>
      </c>
      <c r="D706" s="188">
        <v>14100</v>
      </c>
    </row>
    <row r="707" spans="1:4" s="265" customFormat="1">
      <c r="A707" s="39" t="s">
        <v>1269</v>
      </c>
      <c r="B707" s="187" t="s">
        <v>1270</v>
      </c>
      <c r="C707" s="270" t="s">
        <v>1266</v>
      </c>
      <c r="D707" s="188">
        <v>21100</v>
      </c>
    </row>
    <row r="708" spans="1:4" s="265" customFormat="1">
      <c r="A708" s="39"/>
      <c r="B708" s="190" t="s">
        <v>1271</v>
      </c>
      <c r="C708" s="270"/>
      <c r="D708" s="188"/>
    </row>
    <row r="709" spans="1:4" s="265" customFormat="1" ht="15.75" thickBot="1">
      <c r="A709" s="40" t="s">
        <v>1272</v>
      </c>
      <c r="B709" s="308" t="s">
        <v>1264</v>
      </c>
      <c r="C709" s="269" t="s">
        <v>278</v>
      </c>
      <c r="D709" s="192">
        <v>4220</v>
      </c>
    </row>
    <row r="710" spans="1:4" s="265" customFormat="1" ht="15.75" thickBot="1">
      <c r="A710" s="609" t="s">
        <v>1273</v>
      </c>
      <c r="B710" s="610"/>
      <c r="C710" s="610"/>
      <c r="D710" s="611"/>
    </row>
    <row r="711" spans="1:4" s="265" customFormat="1" ht="15.75" thickBot="1">
      <c r="A711" s="39" t="s">
        <v>1274</v>
      </c>
      <c r="B711" s="187" t="s">
        <v>1275</v>
      </c>
      <c r="C711" s="270" t="s">
        <v>278</v>
      </c>
      <c r="D711" s="188">
        <v>6820</v>
      </c>
    </row>
    <row r="712" spans="1:4" s="169" customFormat="1" ht="15.75" thickBot="1">
      <c r="A712" s="609" t="s">
        <v>577</v>
      </c>
      <c r="B712" s="610"/>
      <c r="C712" s="610"/>
      <c r="D712" s="611"/>
    </row>
    <row r="713" spans="1:4" s="169" customFormat="1">
      <c r="A713" s="39"/>
      <c r="B713" s="190" t="s">
        <v>578</v>
      </c>
      <c r="C713" s="270"/>
      <c r="D713" s="188"/>
    </row>
    <row r="714" spans="1:4" s="169" customFormat="1">
      <c r="A714" s="39" t="s">
        <v>579</v>
      </c>
      <c r="B714" s="187" t="s">
        <v>580</v>
      </c>
      <c r="C714" s="270" t="s">
        <v>278</v>
      </c>
      <c r="D714" s="188">
        <v>900</v>
      </c>
    </row>
    <row r="715" spans="1:4" s="169" customFormat="1">
      <c r="A715" s="39" t="s">
        <v>581</v>
      </c>
      <c r="B715" s="187" t="s">
        <v>582</v>
      </c>
      <c r="C715" s="270" t="s">
        <v>278</v>
      </c>
      <c r="D715" s="188">
        <v>1070</v>
      </c>
    </row>
    <row r="716" spans="1:4" s="169" customFormat="1">
      <c r="A716" s="39" t="s">
        <v>583</v>
      </c>
      <c r="B716" s="187" t="s">
        <v>584</v>
      </c>
      <c r="C716" s="270" t="s">
        <v>278</v>
      </c>
      <c r="D716" s="188">
        <v>981</v>
      </c>
    </row>
    <row r="717" spans="1:4" s="169" customFormat="1">
      <c r="A717" s="39" t="s">
        <v>585</v>
      </c>
      <c r="B717" s="187" t="s">
        <v>586</v>
      </c>
      <c r="C717" s="270" t="s">
        <v>278</v>
      </c>
      <c r="D717" s="188">
        <v>1260</v>
      </c>
    </row>
    <row r="718" spans="1:4" s="169" customFormat="1">
      <c r="A718" s="39" t="s">
        <v>587</v>
      </c>
      <c r="B718" s="187" t="s">
        <v>588</v>
      </c>
      <c r="C718" s="270" t="s">
        <v>278</v>
      </c>
      <c r="D718" s="188">
        <v>1630</v>
      </c>
    </row>
    <row r="719" spans="1:4" s="169" customFormat="1">
      <c r="A719" s="39" t="s">
        <v>589</v>
      </c>
      <c r="B719" s="187" t="s">
        <v>590</v>
      </c>
      <c r="C719" s="270" t="s">
        <v>278</v>
      </c>
      <c r="D719" s="188">
        <v>2120</v>
      </c>
    </row>
    <row r="720" spans="1:4" s="169" customFormat="1">
      <c r="A720" s="39"/>
      <c r="B720" s="190" t="s">
        <v>591</v>
      </c>
      <c r="C720" s="270"/>
      <c r="D720" s="188"/>
    </row>
    <row r="721" spans="1:4" s="169" customFormat="1">
      <c r="A721" s="39" t="s">
        <v>592</v>
      </c>
      <c r="B721" s="187" t="s">
        <v>580</v>
      </c>
      <c r="C721" s="270" t="s">
        <v>278</v>
      </c>
      <c r="D721" s="188">
        <v>940</v>
      </c>
    </row>
    <row r="722" spans="1:4" s="169" customFormat="1">
      <c r="A722" s="39" t="s">
        <v>593</v>
      </c>
      <c r="B722" s="187" t="s">
        <v>582</v>
      </c>
      <c r="C722" s="270" t="s">
        <v>278</v>
      </c>
      <c r="D722" s="188">
        <v>1110</v>
      </c>
    </row>
    <row r="723" spans="1:4" s="169" customFormat="1">
      <c r="A723" s="39" t="s">
        <v>594</v>
      </c>
      <c r="B723" s="187" t="s">
        <v>584</v>
      </c>
      <c r="C723" s="270" t="s">
        <v>278</v>
      </c>
      <c r="D723" s="188">
        <v>1020</v>
      </c>
    </row>
    <row r="724" spans="1:4" s="169" customFormat="1">
      <c r="A724" s="39" t="s">
        <v>595</v>
      </c>
      <c r="B724" s="187" t="s">
        <v>586</v>
      </c>
      <c r="C724" s="270" t="s">
        <v>278</v>
      </c>
      <c r="D724" s="188">
        <v>1260</v>
      </c>
    </row>
    <row r="725" spans="1:4" s="169" customFormat="1">
      <c r="A725" s="39" t="s">
        <v>596</v>
      </c>
      <c r="B725" s="187" t="s">
        <v>588</v>
      </c>
      <c r="C725" s="270" t="s">
        <v>278</v>
      </c>
      <c r="D725" s="188">
        <v>1320</v>
      </c>
    </row>
    <row r="726" spans="1:4" s="169" customFormat="1">
      <c r="A726" s="39" t="s">
        <v>597</v>
      </c>
      <c r="B726" s="187" t="s">
        <v>590</v>
      </c>
      <c r="C726" s="270" t="s">
        <v>278</v>
      </c>
      <c r="D726" s="188">
        <v>2220</v>
      </c>
    </row>
    <row r="727" spans="1:4" s="169" customFormat="1">
      <c r="A727" s="39"/>
      <c r="B727" s="190" t="s">
        <v>598</v>
      </c>
      <c r="C727" s="270"/>
      <c r="D727" s="188"/>
    </row>
    <row r="728" spans="1:4" s="169" customFormat="1">
      <c r="A728" s="39" t="s">
        <v>599</v>
      </c>
      <c r="B728" s="187" t="s">
        <v>600</v>
      </c>
      <c r="C728" s="270" t="s">
        <v>278</v>
      </c>
      <c r="D728" s="188">
        <v>994</v>
      </c>
    </row>
    <row r="729" spans="1:4" s="169" customFormat="1">
      <c r="A729" s="39" t="s">
        <v>601</v>
      </c>
      <c r="B729" s="187" t="s">
        <v>602</v>
      </c>
      <c r="C729" s="270" t="s">
        <v>278</v>
      </c>
      <c r="D729" s="188">
        <v>1480</v>
      </c>
    </row>
    <row r="730" spans="1:4" s="169" customFormat="1">
      <c r="A730" s="39"/>
      <c r="B730" s="186" t="s">
        <v>603</v>
      </c>
      <c r="C730" s="270"/>
      <c r="D730" s="188"/>
    </row>
    <row r="731" spans="1:4" s="169" customFormat="1">
      <c r="A731" s="39" t="s">
        <v>604</v>
      </c>
      <c r="B731" s="187" t="s">
        <v>605</v>
      </c>
      <c r="C731" s="270" t="s">
        <v>230</v>
      </c>
      <c r="D731" s="188">
        <v>732</v>
      </c>
    </row>
    <row r="732" spans="1:4" s="169" customFormat="1">
      <c r="A732" s="39" t="s">
        <v>606</v>
      </c>
      <c r="B732" s="187" t="s">
        <v>607</v>
      </c>
      <c r="C732" s="270" t="s">
        <v>230</v>
      </c>
      <c r="D732" s="188">
        <v>1340</v>
      </c>
    </row>
    <row r="733" spans="1:4" s="273" customFormat="1">
      <c r="A733" s="39"/>
      <c r="B733" s="187"/>
      <c r="C733" s="270"/>
      <c r="D733" s="188"/>
    </row>
    <row r="734" spans="1:4" s="273" customFormat="1">
      <c r="A734" s="39"/>
      <c r="B734" s="187"/>
      <c r="C734" s="270"/>
      <c r="D734" s="188"/>
    </row>
    <row r="735" spans="1:4" s="273" customFormat="1" ht="15.75" thickBot="1">
      <c r="A735" s="40"/>
      <c r="B735" s="194"/>
      <c r="C735" s="269"/>
      <c r="D735" s="192"/>
    </row>
    <row r="736" spans="1:4" s="273" customFormat="1" ht="15.75" thickBot="1">
      <c r="A736" s="274"/>
      <c r="B736" s="272"/>
      <c r="C736" s="272"/>
      <c r="D736" s="299" t="s">
        <v>1333</v>
      </c>
    </row>
    <row r="737" spans="1:4" s="273" customFormat="1" ht="15.75" thickBot="1">
      <c r="A737" s="281" t="s">
        <v>222</v>
      </c>
      <c r="B737" s="282" t="s">
        <v>223</v>
      </c>
      <c r="C737" s="282" t="s">
        <v>224</v>
      </c>
      <c r="D737" s="283" t="s">
        <v>123</v>
      </c>
    </row>
    <row r="738" spans="1:4" s="273" customFormat="1" ht="15.75" thickBot="1">
      <c r="A738" s="609" t="s">
        <v>1276</v>
      </c>
      <c r="B738" s="610"/>
      <c r="C738" s="610"/>
      <c r="D738" s="611"/>
    </row>
    <row r="739" spans="1:4" s="273" customFormat="1">
      <c r="A739" s="276"/>
      <c r="B739" s="190" t="s">
        <v>1284</v>
      </c>
      <c r="C739" s="277"/>
      <c r="D739" s="278"/>
    </row>
    <row r="740" spans="1:4" s="273" customFormat="1">
      <c r="A740" s="39" t="s">
        <v>1277</v>
      </c>
      <c r="B740" s="187" t="s">
        <v>257</v>
      </c>
      <c r="C740" s="270" t="s">
        <v>230</v>
      </c>
      <c r="D740" s="188">
        <v>56.6</v>
      </c>
    </row>
    <row r="741" spans="1:4" s="273" customFormat="1">
      <c r="A741" s="39" t="s">
        <v>1278</v>
      </c>
      <c r="B741" s="187" t="s">
        <v>1282</v>
      </c>
      <c r="C741" s="270" t="s">
        <v>230</v>
      </c>
      <c r="D741" s="188">
        <v>40.299999999999997</v>
      </c>
    </row>
    <row r="742" spans="1:4" s="273" customFormat="1">
      <c r="A742" s="39" t="s">
        <v>1279</v>
      </c>
      <c r="B742" s="187" t="s">
        <v>1283</v>
      </c>
      <c r="C742" s="270" t="s">
        <v>230</v>
      </c>
      <c r="D742" s="188">
        <v>52.4</v>
      </c>
    </row>
    <row r="743" spans="1:4" s="273" customFormat="1">
      <c r="A743" s="39" t="s">
        <v>1280</v>
      </c>
      <c r="B743" s="187" t="s">
        <v>312</v>
      </c>
      <c r="C743" s="270" t="s">
        <v>230</v>
      </c>
      <c r="D743" s="188">
        <v>45.8</v>
      </c>
    </row>
    <row r="744" spans="1:4" s="273" customFormat="1">
      <c r="A744" s="39"/>
      <c r="B744" s="190" t="s">
        <v>1285</v>
      </c>
      <c r="C744" s="270"/>
      <c r="D744" s="188"/>
    </row>
    <row r="745" spans="1:4" s="273" customFormat="1" ht="15.75" thickBot="1">
      <c r="A745" s="39" t="s">
        <v>1281</v>
      </c>
      <c r="B745" s="187" t="s">
        <v>1286</v>
      </c>
      <c r="C745" s="270" t="s">
        <v>230</v>
      </c>
      <c r="D745" s="188">
        <v>93.9</v>
      </c>
    </row>
    <row r="746" spans="1:4" s="169" customFormat="1" ht="15.75" thickBot="1">
      <c r="A746" s="609" t="s">
        <v>608</v>
      </c>
      <c r="B746" s="610"/>
      <c r="C746" s="610"/>
      <c r="D746" s="611"/>
    </row>
    <row r="747" spans="1:4" s="169" customFormat="1">
      <c r="A747" s="39" t="s">
        <v>609</v>
      </c>
      <c r="B747" s="187" t="s">
        <v>1290</v>
      </c>
      <c r="C747" s="270" t="s">
        <v>330</v>
      </c>
      <c r="D747" s="198">
        <v>123</v>
      </c>
    </row>
    <row r="748" spans="1:4" s="169" customFormat="1">
      <c r="A748" s="39" t="s">
        <v>610</v>
      </c>
      <c r="B748" s="189" t="s">
        <v>1291</v>
      </c>
      <c r="C748" s="270" t="s">
        <v>330</v>
      </c>
      <c r="D748" s="198">
        <v>93.5</v>
      </c>
    </row>
    <row r="749" spans="1:4" s="169" customFormat="1">
      <c r="A749" s="39" t="s">
        <v>611</v>
      </c>
      <c r="B749" s="189" t="s">
        <v>1292</v>
      </c>
      <c r="C749" s="270" t="s">
        <v>330</v>
      </c>
      <c r="D749" s="198">
        <v>66.3</v>
      </c>
    </row>
    <row r="750" spans="1:4" s="169" customFormat="1">
      <c r="A750" s="39" t="s">
        <v>612</v>
      </c>
      <c r="B750" s="189" t="s">
        <v>1293</v>
      </c>
      <c r="C750" s="77" t="s">
        <v>330</v>
      </c>
      <c r="D750" s="198">
        <v>39.9</v>
      </c>
    </row>
    <row r="751" spans="1:4" s="169" customFormat="1">
      <c r="A751" s="39" t="s">
        <v>613</v>
      </c>
      <c r="B751" s="189" t="s">
        <v>1294</v>
      </c>
      <c r="C751" s="77" t="s">
        <v>330</v>
      </c>
      <c r="D751" s="198">
        <v>33.5</v>
      </c>
    </row>
    <row r="752" spans="1:4" s="169" customFormat="1">
      <c r="A752" s="39" t="s">
        <v>614</v>
      </c>
      <c r="B752" s="189" t="s">
        <v>1295</v>
      </c>
      <c r="C752" s="77" t="s">
        <v>330</v>
      </c>
      <c r="D752" s="198">
        <v>30.1</v>
      </c>
    </row>
    <row r="753" spans="1:4" s="169" customFormat="1" ht="15.75" thickBot="1">
      <c r="A753" s="40" t="s">
        <v>615</v>
      </c>
      <c r="B753" s="196" t="s">
        <v>1296</v>
      </c>
      <c r="C753" s="199" t="s">
        <v>330</v>
      </c>
      <c r="D753" s="200">
        <v>29.3</v>
      </c>
    </row>
    <row r="754" spans="1:4" s="273" customFormat="1" ht="15.75" thickBot="1">
      <c r="A754" s="609" t="s">
        <v>1287</v>
      </c>
      <c r="B754" s="610"/>
      <c r="C754" s="610"/>
      <c r="D754" s="611"/>
    </row>
    <row r="755" spans="1:4" s="273" customFormat="1">
      <c r="A755" s="39"/>
      <c r="B755" s="190" t="s">
        <v>1288</v>
      </c>
      <c r="C755" s="77"/>
      <c r="D755" s="198"/>
    </row>
    <row r="756" spans="1:4" s="273" customFormat="1">
      <c r="A756" s="39" t="s">
        <v>1289</v>
      </c>
      <c r="B756" s="187" t="s">
        <v>1298</v>
      </c>
      <c r="C756" s="270" t="s">
        <v>278</v>
      </c>
      <c r="D756" s="188">
        <v>481</v>
      </c>
    </row>
    <row r="757" spans="1:4" s="273" customFormat="1">
      <c r="A757" s="39" t="s">
        <v>1297</v>
      </c>
      <c r="B757" s="187" t="s">
        <v>1299</v>
      </c>
      <c r="C757" s="270" t="s">
        <v>278</v>
      </c>
      <c r="D757" s="188">
        <v>481</v>
      </c>
    </row>
    <row r="758" spans="1:4" s="273" customFormat="1">
      <c r="A758" s="39"/>
      <c r="B758" s="190" t="s">
        <v>1301</v>
      </c>
      <c r="C758" s="77"/>
      <c r="D758" s="198"/>
    </row>
    <row r="759" spans="1:4" s="273" customFormat="1">
      <c r="A759" s="39" t="s">
        <v>1300</v>
      </c>
      <c r="B759" s="187" t="s">
        <v>1302</v>
      </c>
      <c r="C759" s="270" t="s">
        <v>230</v>
      </c>
      <c r="D759" s="188">
        <v>337</v>
      </c>
    </row>
    <row r="760" spans="1:4" s="273" customFormat="1">
      <c r="A760" s="39" t="s">
        <v>1303</v>
      </c>
      <c r="B760" s="187" t="s">
        <v>1307</v>
      </c>
      <c r="C760" s="270" t="s">
        <v>230</v>
      </c>
      <c r="D760" s="188">
        <v>312</v>
      </c>
    </row>
    <row r="761" spans="1:4" s="273" customFormat="1">
      <c r="A761" s="39" t="s">
        <v>1304</v>
      </c>
      <c r="B761" s="187" t="s">
        <v>1308</v>
      </c>
      <c r="C761" s="270" t="s">
        <v>230</v>
      </c>
      <c r="D761" s="188">
        <v>508</v>
      </c>
    </row>
    <row r="762" spans="1:4" s="273" customFormat="1">
      <c r="A762" s="39" t="s">
        <v>1305</v>
      </c>
      <c r="B762" s="187" t="s">
        <v>941</v>
      </c>
      <c r="C762" s="270" t="s">
        <v>230</v>
      </c>
      <c r="D762" s="188">
        <v>457</v>
      </c>
    </row>
    <row r="763" spans="1:4" s="273" customFormat="1">
      <c r="A763" s="39" t="s">
        <v>1306</v>
      </c>
      <c r="B763" s="187" t="s">
        <v>1309</v>
      </c>
      <c r="C763" s="270" t="s">
        <v>230</v>
      </c>
      <c r="D763" s="188">
        <v>394</v>
      </c>
    </row>
    <row r="764" spans="1:4" s="273" customFormat="1">
      <c r="A764" s="39"/>
      <c r="B764" s="190" t="s">
        <v>1310</v>
      </c>
      <c r="C764" s="77"/>
      <c r="D764" s="198"/>
    </row>
    <row r="765" spans="1:4" s="273" customFormat="1">
      <c r="A765" s="39"/>
      <c r="B765" s="186" t="s">
        <v>1311</v>
      </c>
      <c r="C765" s="77"/>
      <c r="D765" s="198"/>
    </row>
    <row r="766" spans="1:4" s="273" customFormat="1">
      <c r="A766" s="39" t="s">
        <v>1312</v>
      </c>
      <c r="B766" s="187" t="s">
        <v>1313</v>
      </c>
      <c r="C766" s="270" t="s">
        <v>132</v>
      </c>
      <c r="D766" s="188">
        <v>531</v>
      </c>
    </row>
    <row r="767" spans="1:4" s="273" customFormat="1">
      <c r="A767" s="39" t="s">
        <v>1314</v>
      </c>
      <c r="B767" s="187" t="s">
        <v>1315</v>
      </c>
      <c r="C767" s="270" t="s">
        <v>132</v>
      </c>
      <c r="D767" s="188">
        <v>606</v>
      </c>
    </row>
    <row r="768" spans="1:4" s="273" customFormat="1">
      <c r="A768" s="39" t="s">
        <v>1316</v>
      </c>
      <c r="B768" s="187" t="s">
        <v>1317</v>
      </c>
      <c r="C768" s="270" t="s">
        <v>132</v>
      </c>
      <c r="D768" s="188">
        <v>647</v>
      </c>
    </row>
    <row r="769" spans="1:4" s="273" customFormat="1">
      <c r="A769" s="39"/>
      <c r="B769" s="186" t="s">
        <v>1318</v>
      </c>
      <c r="C769" s="77"/>
      <c r="D769" s="198"/>
    </row>
    <row r="770" spans="1:4" s="273" customFormat="1">
      <c r="A770" s="39" t="s">
        <v>1319</v>
      </c>
      <c r="B770" s="187" t="s">
        <v>1313</v>
      </c>
      <c r="C770" s="270" t="s">
        <v>132</v>
      </c>
      <c r="D770" s="188">
        <v>576</v>
      </c>
    </row>
    <row r="771" spans="1:4" s="273" customFormat="1">
      <c r="A771" s="39" t="s">
        <v>1320</v>
      </c>
      <c r="B771" s="187" t="s">
        <v>1315</v>
      </c>
      <c r="C771" s="270" t="s">
        <v>132</v>
      </c>
      <c r="D771" s="188">
        <v>664</v>
      </c>
    </row>
    <row r="772" spans="1:4" s="273" customFormat="1">
      <c r="A772" s="39" t="s">
        <v>1321</v>
      </c>
      <c r="B772" s="187" t="s">
        <v>1317</v>
      </c>
      <c r="C772" s="270" t="s">
        <v>132</v>
      </c>
      <c r="D772" s="188">
        <v>687</v>
      </c>
    </row>
    <row r="773" spans="1:4" s="273" customFormat="1">
      <c r="A773" s="39"/>
      <c r="B773" s="190" t="s">
        <v>1322</v>
      </c>
      <c r="C773" s="77"/>
      <c r="D773" s="198"/>
    </row>
    <row r="774" spans="1:4" s="273" customFormat="1">
      <c r="A774" s="39" t="s">
        <v>1323</v>
      </c>
      <c r="B774" s="187" t="s">
        <v>1324</v>
      </c>
      <c r="C774" s="270" t="s">
        <v>230</v>
      </c>
      <c r="D774" s="188">
        <v>101</v>
      </c>
    </row>
    <row r="775" spans="1:4" s="273" customFormat="1">
      <c r="A775" s="39"/>
      <c r="B775" s="190" t="s">
        <v>1325</v>
      </c>
      <c r="C775" s="77"/>
      <c r="D775" s="198"/>
    </row>
    <row r="776" spans="1:4" s="273" customFormat="1">
      <c r="A776" s="39" t="s">
        <v>1326</v>
      </c>
      <c r="B776" s="187" t="s">
        <v>1302</v>
      </c>
      <c r="C776" s="77" t="s">
        <v>230</v>
      </c>
      <c r="D776" s="198">
        <v>1230</v>
      </c>
    </row>
    <row r="777" spans="1:4" s="273" customFormat="1">
      <c r="A777" s="39" t="s">
        <v>1327</v>
      </c>
      <c r="B777" s="187" t="s">
        <v>1307</v>
      </c>
      <c r="C777" s="77" t="s">
        <v>230</v>
      </c>
      <c r="D777" s="198">
        <v>1100</v>
      </c>
    </row>
    <row r="778" spans="1:4" s="273" customFormat="1">
      <c r="A778" s="39" t="s">
        <v>1328</v>
      </c>
      <c r="B778" s="187" t="s">
        <v>1308</v>
      </c>
      <c r="C778" s="77" t="s">
        <v>230</v>
      </c>
      <c r="D778" s="198">
        <v>2090</v>
      </c>
    </row>
    <row r="779" spans="1:4" s="273" customFormat="1">
      <c r="A779" s="39" t="s">
        <v>1329</v>
      </c>
      <c r="B779" s="187" t="s">
        <v>941</v>
      </c>
      <c r="C779" s="77" t="s">
        <v>230</v>
      </c>
      <c r="D779" s="198">
        <v>1420</v>
      </c>
    </row>
    <row r="780" spans="1:4" s="273" customFormat="1">
      <c r="A780" s="39"/>
      <c r="B780" s="190" t="s">
        <v>1330</v>
      </c>
      <c r="C780" s="77"/>
      <c r="D780" s="198"/>
    </row>
    <row r="781" spans="1:4" s="273" customFormat="1">
      <c r="A781" s="39" t="s">
        <v>1331</v>
      </c>
      <c r="B781" s="309" t="s">
        <v>1332</v>
      </c>
      <c r="C781" s="77" t="s">
        <v>230</v>
      </c>
      <c r="D781" s="198">
        <v>377</v>
      </c>
    </row>
    <row r="782" spans="1:4" s="273" customFormat="1">
      <c r="A782" s="39"/>
      <c r="B782" s="189"/>
      <c r="C782" s="77"/>
      <c r="D782" s="198"/>
    </row>
    <row r="783" spans="1:4" s="273" customFormat="1">
      <c r="A783" s="39"/>
      <c r="B783" s="189"/>
      <c r="C783" s="77"/>
      <c r="D783" s="198"/>
    </row>
    <row r="784" spans="1:4" s="273" customFormat="1" ht="15.75" thickBot="1">
      <c r="A784" s="40"/>
      <c r="B784" s="196"/>
      <c r="C784" s="199"/>
      <c r="D784" s="200"/>
    </row>
    <row r="785" spans="1:4" s="169" customFormat="1" ht="15.75" thickBot="1">
      <c r="A785" s="274"/>
      <c r="B785" s="272"/>
      <c r="C785" s="272"/>
      <c r="D785" s="299" t="s">
        <v>1334</v>
      </c>
    </row>
    <row r="786" spans="1:4" s="273" customFormat="1" ht="15.75" thickBot="1">
      <c r="A786" s="289" t="s">
        <v>222</v>
      </c>
      <c r="B786" s="290" t="s">
        <v>223</v>
      </c>
      <c r="C786" s="290" t="s">
        <v>224</v>
      </c>
      <c r="D786" s="301" t="s">
        <v>123</v>
      </c>
    </row>
    <row r="787" spans="1:4" s="273" customFormat="1">
      <c r="A787" s="39"/>
      <c r="B787" s="190" t="s">
        <v>1335</v>
      </c>
      <c r="C787" s="271"/>
      <c r="D787" s="310"/>
    </row>
    <row r="788" spans="1:4" s="273" customFormat="1">
      <c r="A788" s="39"/>
      <c r="B788" s="307" t="s">
        <v>1336</v>
      </c>
      <c r="C788" s="271"/>
      <c r="D788" s="310"/>
    </row>
    <row r="789" spans="1:4" s="273" customFormat="1">
      <c r="A789" s="39" t="s">
        <v>1341</v>
      </c>
      <c r="B789" s="187" t="s">
        <v>1337</v>
      </c>
      <c r="C789" s="77" t="s">
        <v>230</v>
      </c>
      <c r="D789" s="198">
        <v>314</v>
      </c>
    </row>
    <row r="790" spans="1:4" s="273" customFormat="1">
      <c r="A790" s="39" t="s">
        <v>1342</v>
      </c>
      <c r="B790" s="187" t="s">
        <v>1338</v>
      </c>
      <c r="C790" s="77" t="s">
        <v>230</v>
      </c>
      <c r="D790" s="198">
        <v>328</v>
      </c>
    </row>
    <row r="791" spans="1:4" s="273" customFormat="1">
      <c r="A791" s="39" t="s">
        <v>1343</v>
      </c>
      <c r="B791" s="187" t="s">
        <v>746</v>
      </c>
      <c r="C791" s="77" t="s">
        <v>230</v>
      </c>
      <c r="D791" s="198">
        <v>351</v>
      </c>
    </row>
    <row r="792" spans="1:4" s="273" customFormat="1">
      <c r="A792" s="39" t="s">
        <v>1344</v>
      </c>
      <c r="B792" s="187" t="s">
        <v>1339</v>
      </c>
      <c r="C792" s="77" t="s">
        <v>230</v>
      </c>
      <c r="D792" s="198">
        <v>374</v>
      </c>
    </row>
    <row r="793" spans="1:4" s="273" customFormat="1">
      <c r="A793" s="39" t="s">
        <v>1345</v>
      </c>
      <c r="B793" s="187" t="s">
        <v>1340</v>
      </c>
      <c r="C793" s="77" t="s">
        <v>230</v>
      </c>
      <c r="D793" s="198">
        <v>402</v>
      </c>
    </row>
    <row r="794" spans="1:4" s="273" customFormat="1">
      <c r="A794" s="39"/>
      <c r="B794" s="271"/>
      <c r="C794" s="271"/>
      <c r="D794" s="310"/>
    </row>
    <row r="795" spans="1:4" s="273" customFormat="1">
      <c r="A795" s="39"/>
      <c r="B795" s="271"/>
      <c r="C795" s="271"/>
      <c r="D795" s="310"/>
    </row>
    <row r="796" spans="1:4" s="273" customFormat="1">
      <c r="A796" s="39"/>
      <c r="B796" s="271"/>
      <c r="C796" s="271"/>
      <c r="D796" s="310"/>
    </row>
    <row r="797" spans="1:4" s="273" customFormat="1">
      <c r="A797" s="39"/>
      <c r="B797" s="271"/>
      <c r="C797" s="271"/>
      <c r="D797" s="310"/>
    </row>
    <row r="798" spans="1:4" s="273" customFormat="1">
      <c r="A798" s="39"/>
      <c r="B798" s="271"/>
      <c r="C798" s="271"/>
      <c r="D798" s="310"/>
    </row>
    <row r="799" spans="1:4" s="273" customFormat="1">
      <c r="A799" s="39"/>
      <c r="B799" s="271"/>
      <c r="C799" s="271"/>
      <c r="D799" s="310"/>
    </row>
    <row r="800" spans="1:4" s="273" customFormat="1">
      <c r="A800" s="39"/>
      <c r="B800" s="271"/>
      <c r="C800" s="271"/>
      <c r="D800" s="310"/>
    </row>
    <row r="801" spans="1:4" s="273" customFormat="1">
      <c r="A801" s="39"/>
      <c r="B801" s="271"/>
      <c r="C801" s="271"/>
      <c r="D801" s="310"/>
    </row>
    <row r="802" spans="1:4" s="273" customFormat="1">
      <c r="A802" s="39"/>
      <c r="B802" s="271"/>
      <c r="C802" s="271"/>
      <c r="D802" s="310"/>
    </row>
    <row r="803" spans="1:4" s="273" customFormat="1">
      <c r="A803" s="39"/>
      <c r="B803" s="271"/>
      <c r="C803" s="271"/>
      <c r="D803" s="310"/>
    </row>
    <row r="804" spans="1:4" s="273" customFormat="1">
      <c r="A804" s="39"/>
      <c r="B804" s="271"/>
      <c r="C804" s="271"/>
      <c r="D804" s="310"/>
    </row>
    <row r="805" spans="1:4" s="273" customFormat="1">
      <c r="A805" s="39"/>
      <c r="B805" s="271"/>
      <c r="C805" s="271"/>
      <c r="D805" s="310"/>
    </row>
    <row r="806" spans="1:4" s="273" customFormat="1">
      <c r="A806" s="39"/>
      <c r="B806" s="271"/>
      <c r="C806" s="271"/>
      <c r="D806" s="310"/>
    </row>
    <row r="807" spans="1:4" s="273" customFormat="1">
      <c r="A807" s="39"/>
      <c r="B807" s="271"/>
      <c r="C807" s="271"/>
      <c r="D807" s="310"/>
    </row>
    <row r="808" spans="1:4" s="273" customFormat="1">
      <c r="A808" s="39"/>
      <c r="B808" s="271"/>
      <c r="C808" s="271"/>
      <c r="D808" s="310"/>
    </row>
    <row r="809" spans="1:4" s="273" customFormat="1">
      <c r="A809" s="39"/>
      <c r="B809" s="271"/>
      <c r="C809" s="271"/>
      <c r="D809" s="310"/>
    </row>
    <row r="810" spans="1:4" s="273" customFormat="1">
      <c r="A810" s="39"/>
      <c r="B810" s="271"/>
      <c r="C810" s="271"/>
      <c r="D810" s="310"/>
    </row>
    <row r="811" spans="1:4" s="273" customFormat="1">
      <c r="A811" s="39"/>
      <c r="B811" s="271"/>
      <c r="C811" s="271"/>
      <c r="D811" s="310"/>
    </row>
    <row r="812" spans="1:4" s="273" customFormat="1">
      <c r="A812" s="39"/>
      <c r="B812" s="271"/>
      <c r="C812" s="271"/>
      <c r="D812" s="310"/>
    </row>
    <row r="813" spans="1:4" s="273" customFormat="1">
      <c r="A813" s="39"/>
      <c r="B813" s="271"/>
      <c r="C813" s="271"/>
      <c r="D813" s="310"/>
    </row>
    <row r="814" spans="1:4" s="273" customFormat="1">
      <c r="A814" s="39"/>
      <c r="B814" s="271"/>
      <c r="C814" s="271"/>
      <c r="D814" s="310"/>
    </row>
    <row r="815" spans="1:4" s="273" customFormat="1">
      <c r="A815" s="39"/>
      <c r="B815" s="271"/>
      <c r="C815" s="271"/>
      <c r="D815" s="310"/>
    </row>
    <row r="816" spans="1:4" s="273" customFormat="1">
      <c r="A816" s="39"/>
      <c r="B816" s="271"/>
      <c r="C816" s="271"/>
      <c r="D816" s="310"/>
    </row>
    <row r="817" spans="1:4" s="273" customFormat="1">
      <c r="A817" s="39"/>
      <c r="B817" s="271"/>
      <c r="C817" s="271"/>
      <c r="D817" s="310"/>
    </row>
    <row r="818" spans="1:4" s="273" customFormat="1">
      <c r="A818" s="39"/>
      <c r="B818" s="271"/>
      <c r="C818" s="271"/>
      <c r="D818" s="310"/>
    </row>
    <row r="819" spans="1:4" s="273" customFormat="1">
      <c r="A819" s="39"/>
      <c r="B819" s="271"/>
      <c r="C819" s="271"/>
      <c r="D819" s="310"/>
    </row>
    <row r="820" spans="1:4" s="273" customFormat="1">
      <c r="A820" s="39"/>
      <c r="B820" s="271"/>
      <c r="C820" s="271"/>
      <c r="D820" s="310"/>
    </row>
    <row r="821" spans="1:4" s="273" customFormat="1">
      <c r="A821" s="39"/>
      <c r="B821" s="271"/>
      <c r="C821" s="271"/>
      <c r="D821" s="310"/>
    </row>
    <row r="822" spans="1:4" s="273" customFormat="1">
      <c r="A822" s="39"/>
      <c r="B822" s="271"/>
      <c r="C822" s="271"/>
      <c r="D822" s="310"/>
    </row>
    <row r="823" spans="1:4" s="273" customFormat="1">
      <c r="A823" s="39"/>
      <c r="B823" s="271"/>
      <c r="C823" s="271"/>
      <c r="D823" s="310"/>
    </row>
    <row r="824" spans="1:4" s="273" customFormat="1">
      <c r="A824" s="39"/>
      <c r="B824" s="271"/>
      <c r="C824" s="271"/>
      <c r="D824" s="310"/>
    </row>
    <row r="825" spans="1:4" s="273" customFormat="1">
      <c r="A825" s="39"/>
      <c r="B825" s="271"/>
      <c r="C825" s="271"/>
      <c r="D825" s="310"/>
    </row>
    <row r="826" spans="1:4" s="273" customFormat="1">
      <c r="A826" s="39"/>
      <c r="B826" s="271"/>
      <c r="C826" s="271"/>
      <c r="D826" s="310"/>
    </row>
    <row r="827" spans="1:4" s="273" customFormat="1">
      <c r="A827" s="39"/>
      <c r="B827" s="271"/>
      <c r="C827" s="271"/>
      <c r="D827" s="310"/>
    </row>
    <row r="828" spans="1:4" s="273" customFormat="1">
      <c r="A828" s="39"/>
      <c r="B828" s="271"/>
      <c r="C828" s="271"/>
      <c r="D828" s="310"/>
    </row>
    <row r="829" spans="1:4" s="273" customFormat="1">
      <c r="A829" s="39"/>
      <c r="B829" s="271"/>
      <c r="C829" s="271"/>
      <c r="D829" s="310"/>
    </row>
    <row r="830" spans="1:4" s="273" customFormat="1">
      <c r="A830" s="39"/>
      <c r="B830" s="271"/>
      <c r="C830" s="271"/>
      <c r="D830" s="310"/>
    </row>
    <row r="831" spans="1:4" s="273" customFormat="1">
      <c r="A831" s="39"/>
      <c r="B831" s="271"/>
      <c r="C831" s="271"/>
      <c r="D831" s="310"/>
    </row>
    <row r="832" spans="1:4" s="273" customFormat="1">
      <c r="A832" s="39"/>
      <c r="B832" s="271"/>
      <c r="C832" s="271"/>
      <c r="D832" s="310"/>
    </row>
    <row r="833" spans="1:12" s="273" customFormat="1" ht="15.75" thickBot="1">
      <c r="A833" s="40"/>
      <c r="B833" s="191"/>
      <c r="C833" s="191"/>
      <c r="D833" s="311"/>
    </row>
    <row r="834" spans="1:12" s="273" customFormat="1" ht="15.75" thickBot="1">
      <c r="A834" s="274"/>
      <c r="B834" s="615" t="s">
        <v>1347</v>
      </c>
      <c r="C834" s="616"/>
      <c r="D834" s="299" t="s">
        <v>221</v>
      </c>
      <c r="F834" s="618" t="s">
        <v>1347</v>
      </c>
      <c r="G834" s="619"/>
      <c r="H834" s="619"/>
      <c r="I834" s="619"/>
      <c r="J834" s="619"/>
      <c r="K834" s="619"/>
      <c r="L834" s="620"/>
    </row>
    <row r="835" spans="1:12" s="273" customFormat="1" ht="15.75" thickBot="1">
      <c r="A835" s="183" t="s">
        <v>222</v>
      </c>
      <c r="B835" s="184" t="s">
        <v>223</v>
      </c>
      <c r="C835" s="184" t="s">
        <v>224</v>
      </c>
      <c r="D835" s="185" t="s">
        <v>123</v>
      </c>
      <c r="F835" s="621" t="s">
        <v>223</v>
      </c>
      <c r="G835" s="400"/>
      <c r="H835" s="400"/>
      <c r="I835" s="400"/>
      <c r="J835" s="401"/>
      <c r="K835" s="323" t="s">
        <v>39</v>
      </c>
      <c r="L835" s="324" t="s">
        <v>1868</v>
      </c>
    </row>
    <row r="836" spans="1:12" s="273" customFormat="1" ht="15.75" thickBot="1">
      <c r="A836" s="609" t="s">
        <v>1348</v>
      </c>
      <c r="B836" s="610"/>
      <c r="C836" s="610"/>
      <c r="D836" s="611"/>
      <c r="F836" s="622" t="s">
        <v>1867</v>
      </c>
      <c r="G836" s="530"/>
      <c r="H836" s="530"/>
      <c r="I836" s="530"/>
      <c r="J836" s="623"/>
      <c r="K836" s="322">
        <v>1</v>
      </c>
      <c r="L836" s="51">
        <v>836</v>
      </c>
    </row>
    <row r="837" spans="1:12" s="273" customFormat="1">
      <c r="A837" s="291" t="s">
        <v>1349</v>
      </c>
      <c r="B837" s="187" t="s">
        <v>820</v>
      </c>
      <c r="C837" s="270" t="s">
        <v>132</v>
      </c>
      <c r="D837" s="188">
        <v>315</v>
      </c>
      <c r="F837" s="624" t="s">
        <v>1869</v>
      </c>
      <c r="G837" s="625"/>
      <c r="H837" s="625"/>
      <c r="I837" s="625"/>
      <c r="J837" s="626"/>
      <c r="K837" s="245">
        <v>1</v>
      </c>
      <c r="L837" s="247">
        <v>839</v>
      </c>
    </row>
    <row r="838" spans="1:12" s="273" customFormat="1" ht="15.75" thickBot="1">
      <c r="A838" s="296" t="s">
        <v>1350</v>
      </c>
      <c r="B838" s="194" t="s">
        <v>821</v>
      </c>
      <c r="C838" s="269" t="s">
        <v>132</v>
      </c>
      <c r="D838" s="192">
        <v>358</v>
      </c>
      <c r="F838" s="624" t="s">
        <v>1870</v>
      </c>
      <c r="G838" s="625"/>
      <c r="H838" s="625"/>
      <c r="I838" s="625"/>
      <c r="J838" s="626"/>
      <c r="K838" s="245">
        <v>1</v>
      </c>
      <c r="L838" s="247">
        <v>842</v>
      </c>
    </row>
    <row r="839" spans="1:12" s="273" customFormat="1" ht="15.75" thickBot="1">
      <c r="A839" s="609" t="s">
        <v>1351</v>
      </c>
      <c r="B839" s="610"/>
      <c r="C839" s="610"/>
      <c r="D839" s="611"/>
      <c r="F839" s="624" t="s">
        <v>1909</v>
      </c>
      <c r="G839" s="625"/>
      <c r="H839" s="625"/>
      <c r="I839" s="625"/>
      <c r="J839" s="626"/>
      <c r="K839" s="245">
        <v>1</v>
      </c>
      <c r="L839" s="247">
        <v>858</v>
      </c>
    </row>
    <row r="840" spans="1:12" s="273" customFormat="1">
      <c r="A840" s="291" t="s">
        <v>1352</v>
      </c>
      <c r="B840" s="187" t="s">
        <v>820</v>
      </c>
      <c r="C840" s="270" t="s">
        <v>132</v>
      </c>
      <c r="D840" s="188">
        <v>315</v>
      </c>
      <c r="F840" s="624" t="s">
        <v>1871</v>
      </c>
      <c r="G840" s="625"/>
      <c r="H840" s="625"/>
      <c r="I840" s="625"/>
      <c r="J840" s="626"/>
      <c r="K840" s="245">
        <v>1</v>
      </c>
      <c r="L840" s="247">
        <v>860</v>
      </c>
    </row>
    <row r="841" spans="1:12" s="273" customFormat="1" ht="15.75" thickBot="1">
      <c r="A841" s="296" t="s">
        <v>1353</v>
      </c>
      <c r="B841" s="194" t="s">
        <v>821</v>
      </c>
      <c r="C841" s="269" t="s">
        <v>132</v>
      </c>
      <c r="D841" s="192">
        <v>358</v>
      </c>
      <c r="F841" s="624" t="s">
        <v>1910</v>
      </c>
      <c r="G841" s="625"/>
      <c r="H841" s="625"/>
      <c r="I841" s="625"/>
      <c r="J841" s="626"/>
      <c r="K841" s="245">
        <v>2</v>
      </c>
      <c r="L841" s="247">
        <v>885</v>
      </c>
    </row>
    <row r="842" spans="1:12" s="273" customFormat="1" ht="15.75" thickBot="1">
      <c r="A842" s="609" t="s">
        <v>1354</v>
      </c>
      <c r="B842" s="610"/>
      <c r="C842" s="610"/>
      <c r="D842" s="611"/>
      <c r="F842" s="624" t="s">
        <v>1911</v>
      </c>
      <c r="G842" s="625"/>
      <c r="H842" s="625"/>
      <c r="I842" s="625"/>
      <c r="J842" s="626"/>
      <c r="K842" s="245">
        <v>2</v>
      </c>
      <c r="L842" s="247">
        <v>916</v>
      </c>
    </row>
    <row r="843" spans="1:12" s="273" customFormat="1">
      <c r="A843" s="39"/>
      <c r="B843" s="190" t="s">
        <v>1355</v>
      </c>
      <c r="C843" s="271"/>
      <c r="D843" s="310"/>
      <c r="F843" s="624" t="s">
        <v>1912</v>
      </c>
      <c r="G843" s="625"/>
      <c r="H843" s="625"/>
      <c r="I843" s="625"/>
      <c r="J843" s="626"/>
      <c r="K843" s="245">
        <v>2</v>
      </c>
      <c r="L843" s="247">
        <v>920</v>
      </c>
    </row>
    <row r="844" spans="1:12" s="273" customFormat="1">
      <c r="A844" s="291" t="s">
        <v>1356</v>
      </c>
      <c r="B844" s="187" t="s">
        <v>1357</v>
      </c>
      <c r="C844" s="270" t="s">
        <v>132</v>
      </c>
      <c r="D844" s="188">
        <v>315</v>
      </c>
      <c r="F844" s="624" t="s">
        <v>1913</v>
      </c>
      <c r="G844" s="625"/>
      <c r="H844" s="625"/>
      <c r="I844" s="625"/>
      <c r="J844" s="626"/>
      <c r="K844" s="245">
        <v>3</v>
      </c>
      <c r="L844" s="247">
        <v>934</v>
      </c>
    </row>
    <row r="845" spans="1:12" s="273" customFormat="1">
      <c r="A845" s="291" t="s">
        <v>1358</v>
      </c>
      <c r="B845" s="187" t="s">
        <v>1359</v>
      </c>
      <c r="C845" s="270" t="s">
        <v>132</v>
      </c>
      <c r="D845" s="188">
        <v>425</v>
      </c>
      <c r="F845" s="624" t="s">
        <v>1914</v>
      </c>
      <c r="G845" s="625"/>
      <c r="H845" s="625"/>
      <c r="I845" s="625"/>
      <c r="J845" s="626"/>
      <c r="K845" s="245">
        <v>3</v>
      </c>
      <c r="L845" s="247">
        <v>945</v>
      </c>
    </row>
    <row r="846" spans="1:12" s="273" customFormat="1">
      <c r="A846" s="291" t="s">
        <v>1360</v>
      </c>
      <c r="B846" s="187" t="s">
        <v>1361</v>
      </c>
      <c r="C846" s="270" t="s">
        <v>132</v>
      </c>
      <c r="D846" s="188">
        <v>358</v>
      </c>
      <c r="F846" s="624" t="s">
        <v>1915</v>
      </c>
      <c r="G846" s="625"/>
      <c r="H846" s="625"/>
      <c r="I846" s="625"/>
      <c r="J846" s="626"/>
      <c r="K846" s="245">
        <v>3</v>
      </c>
      <c r="L846" s="247">
        <v>947</v>
      </c>
    </row>
    <row r="847" spans="1:12" s="273" customFormat="1">
      <c r="A847" s="291" t="s">
        <v>1362</v>
      </c>
      <c r="B847" s="187" t="s">
        <v>1363</v>
      </c>
      <c r="C847" s="270" t="s">
        <v>132</v>
      </c>
      <c r="D847" s="188">
        <v>483</v>
      </c>
      <c r="F847" s="624" t="s">
        <v>1886</v>
      </c>
      <c r="G847" s="625"/>
      <c r="H847" s="625"/>
      <c r="I847" s="625"/>
      <c r="J847" s="626"/>
      <c r="K847" s="245">
        <v>3</v>
      </c>
      <c r="L847" s="247">
        <v>954</v>
      </c>
    </row>
    <row r="848" spans="1:12" s="273" customFormat="1">
      <c r="A848" s="39"/>
      <c r="B848" s="190" t="s">
        <v>1364</v>
      </c>
      <c r="C848" s="271"/>
      <c r="D848" s="310"/>
      <c r="F848" s="624" t="s">
        <v>1916</v>
      </c>
      <c r="G848" s="625"/>
      <c r="H848" s="625"/>
      <c r="I848" s="625"/>
      <c r="J848" s="626"/>
      <c r="K848" s="245">
        <v>3</v>
      </c>
      <c r="L848" s="247">
        <v>961</v>
      </c>
    </row>
    <row r="849" spans="1:12" s="273" customFormat="1">
      <c r="A849" s="291" t="s">
        <v>1366</v>
      </c>
      <c r="B849" s="187" t="s">
        <v>822</v>
      </c>
      <c r="C849" s="77" t="s">
        <v>132</v>
      </c>
      <c r="D849" s="188">
        <v>66.5</v>
      </c>
      <c r="F849" s="624" t="s">
        <v>1889</v>
      </c>
      <c r="G849" s="625"/>
      <c r="H849" s="625"/>
      <c r="I849" s="625"/>
      <c r="J849" s="626"/>
      <c r="K849" s="245">
        <v>3</v>
      </c>
      <c r="L849" s="247">
        <v>965</v>
      </c>
    </row>
    <row r="850" spans="1:12" s="273" customFormat="1">
      <c r="A850" s="291" t="s">
        <v>1367</v>
      </c>
      <c r="B850" s="187" t="s">
        <v>820</v>
      </c>
      <c r="C850" s="77" t="s">
        <v>132</v>
      </c>
      <c r="D850" s="188">
        <v>68.5</v>
      </c>
      <c r="F850" s="624" t="s">
        <v>1917</v>
      </c>
      <c r="G850" s="625"/>
      <c r="H850" s="625"/>
      <c r="I850" s="625"/>
      <c r="J850" s="626"/>
      <c r="K850" s="245">
        <v>3</v>
      </c>
      <c r="L850" s="247">
        <v>969</v>
      </c>
    </row>
    <row r="851" spans="1:12" s="273" customFormat="1">
      <c r="A851" s="291" t="s">
        <v>1368</v>
      </c>
      <c r="B851" s="187" t="s">
        <v>1365</v>
      </c>
      <c r="C851" s="77" t="s">
        <v>132</v>
      </c>
      <c r="D851" s="188">
        <v>66.5</v>
      </c>
      <c r="F851" s="624" t="s">
        <v>1891</v>
      </c>
      <c r="G851" s="625"/>
      <c r="H851" s="625"/>
      <c r="I851" s="625"/>
      <c r="J851" s="626"/>
      <c r="K851" s="245">
        <v>4</v>
      </c>
      <c r="L851" s="247">
        <v>975</v>
      </c>
    </row>
    <row r="852" spans="1:12" s="273" customFormat="1">
      <c r="A852" s="39"/>
      <c r="B852" s="190" t="s">
        <v>1369</v>
      </c>
      <c r="C852" s="271"/>
      <c r="D852" s="310"/>
      <c r="F852" s="624" t="s">
        <v>1918</v>
      </c>
      <c r="G852" s="625"/>
      <c r="H852" s="625"/>
      <c r="I852" s="625"/>
      <c r="J852" s="626"/>
      <c r="K852" s="245">
        <v>4</v>
      </c>
      <c r="L852" s="247">
        <v>983</v>
      </c>
    </row>
    <row r="853" spans="1:12" s="273" customFormat="1">
      <c r="A853" s="291" t="s">
        <v>1372</v>
      </c>
      <c r="B853" s="187" t="s">
        <v>1370</v>
      </c>
      <c r="C853" s="77" t="s">
        <v>132</v>
      </c>
      <c r="D853" s="188">
        <v>144</v>
      </c>
      <c r="F853" s="624" t="s">
        <v>1919</v>
      </c>
      <c r="G853" s="625"/>
      <c r="H853" s="625"/>
      <c r="I853" s="625"/>
      <c r="J853" s="626"/>
      <c r="K853" s="245">
        <v>4</v>
      </c>
      <c r="L853" s="247">
        <v>1018</v>
      </c>
    </row>
    <row r="854" spans="1:12" s="273" customFormat="1">
      <c r="A854" s="291" t="s">
        <v>1373</v>
      </c>
      <c r="B854" s="187" t="s">
        <v>1371</v>
      </c>
      <c r="C854" s="77" t="s">
        <v>132</v>
      </c>
      <c r="D854" s="188">
        <v>123</v>
      </c>
      <c r="F854" s="624" t="s">
        <v>1893</v>
      </c>
      <c r="G854" s="625"/>
      <c r="H854" s="625"/>
      <c r="I854" s="625"/>
      <c r="J854" s="626"/>
      <c r="K854" s="245">
        <v>5</v>
      </c>
      <c r="L854" s="247">
        <v>1021</v>
      </c>
    </row>
    <row r="855" spans="1:12" s="273" customFormat="1">
      <c r="A855" s="39"/>
      <c r="B855" s="190" t="s">
        <v>1374</v>
      </c>
      <c r="C855" s="271"/>
      <c r="D855" s="310"/>
      <c r="F855" s="624" t="s">
        <v>1894</v>
      </c>
      <c r="G855" s="625"/>
      <c r="H855" s="625"/>
      <c r="I855" s="625"/>
      <c r="J855" s="626"/>
      <c r="K855" s="245">
        <v>5</v>
      </c>
      <c r="L855" s="247">
        <v>1058</v>
      </c>
    </row>
    <row r="856" spans="1:12" s="273" customFormat="1">
      <c r="A856" s="291" t="s">
        <v>1377</v>
      </c>
      <c r="B856" s="187" t="s">
        <v>1375</v>
      </c>
      <c r="C856" s="77" t="s">
        <v>132</v>
      </c>
      <c r="D856" s="188">
        <v>70.900000000000006</v>
      </c>
      <c r="F856" s="624" t="s">
        <v>1895</v>
      </c>
      <c r="G856" s="625"/>
      <c r="H856" s="625"/>
      <c r="I856" s="625"/>
      <c r="J856" s="626"/>
      <c r="K856" s="245">
        <v>5</v>
      </c>
      <c r="L856" s="247">
        <v>1065</v>
      </c>
    </row>
    <row r="857" spans="1:12" s="273" customFormat="1" ht="15.75" thickBot="1">
      <c r="A857" s="296" t="s">
        <v>1378</v>
      </c>
      <c r="B857" s="194" t="s">
        <v>1376</v>
      </c>
      <c r="C857" s="199" t="s">
        <v>132</v>
      </c>
      <c r="D857" s="192">
        <v>35.4</v>
      </c>
      <c r="F857" s="624" t="s">
        <v>1896</v>
      </c>
      <c r="G857" s="625"/>
      <c r="H857" s="625"/>
      <c r="I857" s="625"/>
      <c r="J857" s="626"/>
      <c r="K857" s="245">
        <v>6</v>
      </c>
      <c r="L857" s="247">
        <v>1073</v>
      </c>
    </row>
    <row r="858" spans="1:12" s="273" customFormat="1" ht="15.75" thickBot="1">
      <c r="A858" s="609" t="s">
        <v>1379</v>
      </c>
      <c r="B858" s="610"/>
      <c r="C858" s="610"/>
      <c r="D858" s="611"/>
      <c r="F858" s="624" t="s">
        <v>1897</v>
      </c>
      <c r="G858" s="625"/>
      <c r="H858" s="625"/>
      <c r="I858" s="625"/>
      <c r="J858" s="626"/>
      <c r="K858" s="245">
        <v>6</v>
      </c>
      <c r="L858" s="247">
        <v>1081</v>
      </c>
    </row>
    <row r="859" spans="1:12" s="273" customFormat="1" ht="15.75" thickBot="1">
      <c r="A859" s="296" t="s">
        <v>1380</v>
      </c>
      <c r="B859" s="194" t="s">
        <v>1381</v>
      </c>
      <c r="C859" s="199" t="s">
        <v>132</v>
      </c>
      <c r="D859" s="192">
        <v>152</v>
      </c>
      <c r="F859" s="624" t="s">
        <v>1898</v>
      </c>
      <c r="G859" s="625"/>
      <c r="H859" s="625"/>
      <c r="I859" s="625"/>
      <c r="J859" s="626"/>
      <c r="K859" s="245">
        <v>6</v>
      </c>
      <c r="L859" s="247">
        <v>1084</v>
      </c>
    </row>
    <row r="860" spans="1:12" s="273" customFormat="1" ht="15.75" thickBot="1">
      <c r="A860" s="609" t="s">
        <v>1382</v>
      </c>
      <c r="B860" s="610"/>
      <c r="C860" s="610"/>
      <c r="D860" s="611"/>
      <c r="F860" s="624" t="s">
        <v>1899</v>
      </c>
      <c r="G860" s="625"/>
      <c r="H860" s="625"/>
      <c r="I860" s="625"/>
      <c r="J860" s="626"/>
      <c r="K860" s="245">
        <v>6</v>
      </c>
      <c r="L860" s="247">
        <v>1087</v>
      </c>
    </row>
    <row r="861" spans="1:12" s="273" customFormat="1">
      <c r="A861" s="39"/>
      <c r="B861" s="190" t="s">
        <v>1383</v>
      </c>
      <c r="C861" s="271"/>
      <c r="D861" s="310"/>
      <c r="F861" s="624" t="s">
        <v>1900</v>
      </c>
      <c r="G861" s="625"/>
      <c r="H861" s="625"/>
      <c r="I861" s="625"/>
      <c r="J861" s="626"/>
      <c r="K861" s="245">
        <v>6</v>
      </c>
      <c r="L861" s="247">
        <v>1089</v>
      </c>
    </row>
    <row r="862" spans="1:12" s="273" customFormat="1">
      <c r="A862" s="291" t="s">
        <v>1386</v>
      </c>
      <c r="B862" s="187" t="s">
        <v>1384</v>
      </c>
      <c r="C862" s="77" t="s">
        <v>132</v>
      </c>
      <c r="D862" s="188">
        <v>555</v>
      </c>
      <c r="F862" s="624" t="s">
        <v>1901</v>
      </c>
      <c r="G862" s="625"/>
      <c r="H862" s="625"/>
      <c r="I862" s="625"/>
      <c r="J862" s="626"/>
      <c r="K862" s="245">
        <v>6</v>
      </c>
      <c r="L862" s="247">
        <v>1092</v>
      </c>
    </row>
    <row r="863" spans="1:12" s="273" customFormat="1">
      <c r="A863" s="291" t="s">
        <v>1387</v>
      </c>
      <c r="B863" s="187" t="s">
        <v>1385</v>
      </c>
      <c r="C863" s="77" t="s">
        <v>132</v>
      </c>
      <c r="D863" s="188">
        <v>675</v>
      </c>
      <c r="F863" s="624" t="s">
        <v>1902</v>
      </c>
      <c r="G863" s="625"/>
      <c r="H863" s="625"/>
      <c r="I863" s="625"/>
      <c r="J863" s="626"/>
      <c r="K863" s="245">
        <v>6</v>
      </c>
      <c r="L863" s="247">
        <v>1095</v>
      </c>
    </row>
    <row r="864" spans="1:12" s="273" customFormat="1">
      <c r="A864" s="39"/>
      <c r="B864" s="190" t="s">
        <v>1388</v>
      </c>
      <c r="C864" s="271"/>
      <c r="D864" s="310"/>
      <c r="F864" s="624" t="s">
        <v>1904</v>
      </c>
      <c r="G864" s="625"/>
      <c r="H864" s="625"/>
      <c r="I864" s="625"/>
      <c r="J864" s="626"/>
      <c r="K864" s="245">
        <v>6</v>
      </c>
      <c r="L864" s="247">
        <v>1099</v>
      </c>
    </row>
    <row r="865" spans="1:12" s="273" customFormat="1">
      <c r="A865" s="291" t="s">
        <v>1389</v>
      </c>
      <c r="B865" s="187" t="s">
        <v>907</v>
      </c>
      <c r="C865" s="77" t="s">
        <v>132</v>
      </c>
      <c r="D865" s="188">
        <v>498</v>
      </c>
      <c r="F865" s="624" t="s">
        <v>1905</v>
      </c>
      <c r="G865" s="625"/>
      <c r="H865" s="625"/>
      <c r="I865" s="625"/>
      <c r="J865" s="626"/>
      <c r="K865" s="245">
        <v>6</v>
      </c>
      <c r="L865" s="247">
        <v>1102</v>
      </c>
    </row>
    <row r="866" spans="1:12" s="273" customFormat="1">
      <c r="A866" s="291" t="s">
        <v>1390</v>
      </c>
      <c r="B866" s="187" t="s">
        <v>908</v>
      </c>
      <c r="C866" s="77" t="s">
        <v>132</v>
      </c>
      <c r="D866" s="188">
        <v>663</v>
      </c>
      <c r="F866" s="624" t="s">
        <v>1906</v>
      </c>
      <c r="G866" s="625"/>
      <c r="H866" s="625"/>
      <c r="I866" s="625"/>
      <c r="J866" s="626"/>
      <c r="K866" s="245">
        <v>6</v>
      </c>
      <c r="L866" s="247">
        <v>1104</v>
      </c>
    </row>
    <row r="867" spans="1:12" s="273" customFormat="1">
      <c r="A867" s="39"/>
      <c r="B867" s="190" t="s">
        <v>1391</v>
      </c>
      <c r="C867" s="271"/>
      <c r="D867" s="310"/>
      <c r="F867" s="624" t="s">
        <v>1907</v>
      </c>
      <c r="G867" s="625"/>
      <c r="H867" s="625"/>
      <c r="I867" s="625"/>
      <c r="J867" s="626"/>
      <c r="K867" s="245">
        <v>6</v>
      </c>
      <c r="L867" s="247">
        <v>1111</v>
      </c>
    </row>
    <row r="868" spans="1:12" s="273" customFormat="1" ht="15.75" thickBot="1">
      <c r="A868" s="291" t="s">
        <v>1390</v>
      </c>
      <c r="B868" s="187" t="s">
        <v>907</v>
      </c>
      <c r="C868" s="77" t="s">
        <v>132</v>
      </c>
      <c r="D868" s="188">
        <v>830</v>
      </c>
      <c r="F868" s="627" t="s">
        <v>1908</v>
      </c>
      <c r="G868" s="628"/>
      <c r="H868" s="628"/>
      <c r="I868" s="628"/>
      <c r="J868" s="629"/>
      <c r="K868" s="249">
        <v>7</v>
      </c>
      <c r="L868" s="325">
        <v>1129</v>
      </c>
    </row>
    <row r="869" spans="1:12" s="273" customFormat="1">
      <c r="A869" s="291" t="s">
        <v>1392</v>
      </c>
      <c r="B869" s="187" t="s">
        <v>908</v>
      </c>
      <c r="C869" s="77" t="s">
        <v>132</v>
      </c>
      <c r="D869" s="188">
        <v>914</v>
      </c>
      <c r="F869" s="214"/>
      <c r="G869" s="214"/>
      <c r="H869" s="214"/>
      <c r="I869" s="214"/>
      <c r="J869" s="214"/>
      <c r="K869" s="304"/>
      <c r="L869" s="304"/>
    </row>
    <row r="870" spans="1:12" s="273" customFormat="1">
      <c r="A870" s="39"/>
      <c r="B870" s="190" t="s">
        <v>1393</v>
      </c>
      <c r="C870" s="271"/>
      <c r="D870" s="310"/>
      <c r="F870" s="214"/>
      <c r="G870" s="214"/>
      <c r="H870" s="214"/>
      <c r="I870" s="214"/>
      <c r="J870" s="214"/>
      <c r="K870" s="304"/>
      <c r="L870" s="304"/>
    </row>
    <row r="871" spans="1:12" s="273" customFormat="1">
      <c r="A871" s="291" t="s">
        <v>1394</v>
      </c>
      <c r="B871" s="187" t="s">
        <v>907</v>
      </c>
      <c r="C871" s="77" t="s">
        <v>132</v>
      </c>
      <c r="D871" s="188">
        <v>557</v>
      </c>
      <c r="F871" s="214"/>
      <c r="G871" s="214"/>
      <c r="H871" s="214"/>
      <c r="I871" s="214"/>
      <c r="J871" s="214"/>
      <c r="K871" s="304"/>
      <c r="L871" s="304"/>
    </row>
    <row r="872" spans="1:12" s="273" customFormat="1">
      <c r="A872" s="291" t="s">
        <v>1395</v>
      </c>
      <c r="B872" s="187" t="s">
        <v>915</v>
      </c>
      <c r="C872" s="77" t="s">
        <v>132</v>
      </c>
      <c r="D872" s="188">
        <v>644</v>
      </c>
      <c r="F872" s="214"/>
      <c r="G872" s="214"/>
      <c r="H872" s="214"/>
      <c r="I872" s="214"/>
      <c r="J872" s="214"/>
      <c r="K872" s="304"/>
      <c r="L872" s="304"/>
    </row>
    <row r="873" spans="1:12" s="273" customFormat="1">
      <c r="A873" s="39"/>
      <c r="B873" s="190" t="s">
        <v>1396</v>
      </c>
      <c r="C873" s="271"/>
      <c r="D873" s="310"/>
      <c r="F873" s="214"/>
      <c r="G873" s="214"/>
      <c r="H873" s="214"/>
      <c r="I873" s="214"/>
      <c r="J873" s="214"/>
      <c r="K873" s="304"/>
      <c r="L873" s="304"/>
    </row>
    <row r="874" spans="1:12" s="273" customFormat="1">
      <c r="A874" s="291" t="s">
        <v>1397</v>
      </c>
      <c r="B874" s="187" t="s">
        <v>907</v>
      </c>
      <c r="C874" s="77" t="s">
        <v>132</v>
      </c>
      <c r="D874" s="188">
        <v>605</v>
      </c>
      <c r="F874" s="214"/>
      <c r="G874" s="214"/>
      <c r="H874" s="214"/>
      <c r="I874" s="214"/>
      <c r="J874" s="214"/>
      <c r="K874" s="304"/>
      <c r="L874" s="304"/>
    </row>
    <row r="875" spans="1:12" s="273" customFormat="1">
      <c r="A875" s="291" t="s">
        <v>1398</v>
      </c>
      <c r="B875" s="187" t="s">
        <v>915</v>
      </c>
      <c r="C875" s="77" t="s">
        <v>132</v>
      </c>
      <c r="D875" s="188">
        <v>688</v>
      </c>
      <c r="F875" s="214"/>
      <c r="G875" s="214"/>
      <c r="H875" s="214"/>
      <c r="I875" s="214"/>
      <c r="J875" s="214"/>
      <c r="K875" s="304"/>
      <c r="L875" s="304"/>
    </row>
    <row r="876" spans="1:12" s="273" customFormat="1">
      <c r="A876" s="39"/>
      <c r="B876" s="190" t="s">
        <v>923</v>
      </c>
      <c r="C876" s="271"/>
      <c r="D876" s="310"/>
      <c r="F876" s="214"/>
      <c r="G876" s="214"/>
      <c r="H876" s="214"/>
      <c r="I876" s="214"/>
      <c r="J876" s="214"/>
      <c r="K876" s="304"/>
      <c r="L876" s="304"/>
    </row>
    <row r="877" spans="1:12" s="273" customFormat="1">
      <c r="A877" s="291" t="s">
        <v>1399</v>
      </c>
      <c r="B877" s="187" t="s">
        <v>924</v>
      </c>
      <c r="C877" s="77" t="s">
        <v>230</v>
      </c>
      <c r="D877" s="188">
        <v>1490</v>
      </c>
      <c r="F877" s="214"/>
      <c r="G877" s="214"/>
      <c r="H877" s="214"/>
      <c r="I877" s="214"/>
      <c r="J877" s="214"/>
      <c r="K877" s="304"/>
      <c r="L877" s="304"/>
    </row>
    <row r="878" spans="1:12" s="273" customFormat="1">
      <c r="A878" s="291" t="s">
        <v>1400</v>
      </c>
      <c r="B878" s="187" t="s">
        <v>931</v>
      </c>
      <c r="C878" s="77" t="s">
        <v>230</v>
      </c>
      <c r="D878" s="188">
        <v>1660</v>
      </c>
    </row>
    <row r="879" spans="1:12" s="273" customFormat="1">
      <c r="A879" s="39"/>
      <c r="B879" s="271"/>
      <c r="C879" s="271"/>
      <c r="D879" s="310"/>
    </row>
    <row r="880" spans="1:12" s="273" customFormat="1">
      <c r="A880" s="39"/>
      <c r="B880" s="271"/>
      <c r="C880" s="271"/>
      <c r="D880" s="310"/>
    </row>
    <row r="881" spans="1:4" s="273" customFormat="1">
      <c r="A881" s="39"/>
      <c r="B881" s="271"/>
      <c r="C881" s="271"/>
      <c r="D881" s="310"/>
    </row>
    <row r="882" spans="1:4" s="273" customFormat="1" ht="15.75" thickBot="1">
      <c r="A882" s="40"/>
      <c r="B882" s="191"/>
      <c r="C882" s="191"/>
      <c r="D882" s="311"/>
    </row>
    <row r="883" spans="1:4" s="273" customFormat="1" ht="15.75" thickBot="1">
      <c r="A883" s="274"/>
      <c r="B883" s="272"/>
      <c r="C883" s="272"/>
      <c r="D883" s="299" t="s">
        <v>280</v>
      </c>
    </row>
    <row r="884" spans="1:4" s="273" customFormat="1" ht="15.75" thickBot="1">
      <c r="A884" s="183" t="s">
        <v>222</v>
      </c>
      <c r="B884" s="184" t="s">
        <v>223</v>
      </c>
      <c r="C884" s="184" t="s">
        <v>224</v>
      </c>
      <c r="D884" s="185" t="s">
        <v>123</v>
      </c>
    </row>
    <row r="885" spans="1:4" s="273" customFormat="1" ht="15.75" thickBot="1">
      <c r="A885" s="609" t="s">
        <v>1401</v>
      </c>
      <c r="B885" s="610"/>
      <c r="C885" s="610"/>
      <c r="D885" s="611"/>
    </row>
    <row r="886" spans="1:4" s="273" customFormat="1">
      <c r="A886" s="39"/>
      <c r="B886" s="190" t="s">
        <v>1404</v>
      </c>
      <c r="C886" s="271"/>
      <c r="D886" s="310"/>
    </row>
    <row r="887" spans="1:4" s="273" customFormat="1">
      <c r="A887" s="291" t="s">
        <v>1406</v>
      </c>
      <c r="B887" s="187" t="s">
        <v>1402</v>
      </c>
      <c r="C887" s="77" t="s">
        <v>230</v>
      </c>
      <c r="D887" s="188">
        <v>172</v>
      </c>
    </row>
    <row r="888" spans="1:4" s="273" customFormat="1">
      <c r="A888" s="291" t="s">
        <v>1407</v>
      </c>
      <c r="B888" s="187" t="s">
        <v>1403</v>
      </c>
      <c r="C888" s="77" t="s">
        <v>230</v>
      </c>
      <c r="D888" s="188">
        <v>235</v>
      </c>
    </row>
    <row r="889" spans="1:4" s="273" customFormat="1">
      <c r="A889" s="39"/>
      <c r="B889" s="190" t="s">
        <v>1405</v>
      </c>
      <c r="C889" s="271"/>
      <c r="D889" s="310"/>
    </row>
    <row r="890" spans="1:4" s="273" customFormat="1">
      <c r="A890" s="291" t="s">
        <v>1408</v>
      </c>
      <c r="B890" s="187" t="s">
        <v>1402</v>
      </c>
      <c r="C890" s="77" t="s">
        <v>230</v>
      </c>
      <c r="D890" s="188">
        <v>248</v>
      </c>
    </row>
    <row r="891" spans="1:4" s="273" customFormat="1">
      <c r="A891" s="291" t="s">
        <v>1409</v>
      </c>
      <c r="B891" s="187" t="s">
        <v>1403</v>
      </c>
      <c r="C891" s="77" t="s">
        <v>230</v>
      </c>
      <c r="D891" s="188">
        <v>337</v>
      </c>
    </row>
    <row r="892" spans="1:4" s="273" customFormat="1">
      <c r="A892" s="39"/>
      <c r="B892" s="190" t="s">
        <v>1410</v>
      </c>
      <c r="C892" s="271"/>
      <c r="D892" s="310"/>
    </row>
    <row r="893" spans="1:4" s="273" customFormat="1">
      <c r="A893" s="291" t="s">
        <v>1412</v>
      </c>
      <c r="B893" s="187" t="s">
        <v>1402</v>
      </c>
      <c r="C893" s="77" t="s">
        <v>230</v>
      </c>
      <c r="D893" s="188">
        <v>226</v>
      </c>
    </row>
    <row r="894" spans="1:4" s="273" customFormat="1">
      <c r="A894" s="291" t="s">
        <v>1413</v>
      </c>
      <c r="B894" s="187" t="s">
        <v>1403</v>
      </c>
      <c r="C894" s="77" t="s">
        <v>230</v>
      </c>
      <c r="D894" s="188">
        <v>282</v>
      </c>
    </row>
    <row r="895" spans="1:4" s="273" customFormat="1">
      <c r="A895" s="39"/>
      <c r="B895" s="190" t="s">
        <v>1411</v>
      </c>
      <c r="C895" s="271"/>
      <c r="D895" s="310"/>
    </row>
    <row r="896" spans="1:4" s="273" customFormat="1">
      <c r="A896" s="291" t="s">
        <v>1414</v>
      </c>
      <c r="B896" s="187" t="s">
        <v>1402</v>
      </c>
      <c r="C896" s="77" t="s">
        <v>230</v>
      </c>
      <c r="D896" s="188">
        <v>324</v>
      </c>
    </row>
    <row r="897" spans="1:4" s="273" customFormat="1">
      <c r="A897" s="291" t="s">
        <v>1415</v>
      </c>
      <c r="B897" s="187" t="s">
        <v>1403</v>
      </c>
      <c r="C897" s="77" t="s">
        <v>230</v>
      </c>
      <c r="D897" s="188">
        <v>404</v>
      </c>
    </row>
    <row r="898" spans="1:4" s="273" customFormat="1">
      <c r="A898" s="39"/>
      <c r="B898" s="190" t="s">
        <v>418</v>
      </c>
      <c r="C898" s="271"/>
      <c r="D898" s="310"/>
    </row>
    <row r="899" spans="1:4" s="273" customFormat="1">
      <c r="A899" s="291" t="s">
        <v>1419</v>
      </c>
      <c r="B899" s="187" t="s">
        <v>1416</v>
      </c>
      <c r="C899" s="77" t="s">
        <v>230</v>
      </c>
      <c r="D899" s="188">
        <v>147</v>
      </c>
    </row>
    <row r="900" spans="1:4" s="273" customFormat="1">
      <c r="A900" s="291" t="s">
        <v>1418</v>
      </c>
      <c r="B900" s="187" t="s">
        <v>1417</v>
      </c>
      <c r="C900" s="77" t="s">
        <v>230</v>
      </c>
      <c r="D900" s="188">
        <v>190</v>
      </c>
    </row>
    <row r="901" spans="1:4" s="273" customFormat="1">
      <c r="A901" s="39"/>
      <c r="B901" s="190" t="s">
        <v>1404</v>
      </c>
      <c r="C901" s="271"/>
      <c r="D901" s="310"/>
    </row>
    <row r="902" spans="1:4" s="273" customFormat="1">
      <c r="A902" s="291" t="s">
        <v>1426</v>
      </c>
      <c r="B902" s="187" t="s">
        <v>1420</v>
      </c>
      <c r="C902" s="77" t="s">
        <v>230</v>
      </c>
      <c r="D902" s="188">
        <v>259</v>
      </c>
    </row>
    <row r="903" spans="1:4" s="273" customFormat="1">
      <c r="A903" s="291" t="s">
        <v>1427</v>
      </c>
      <c r="B903" s="187" t="s">
        <v>1421</v>
      </c>
      <c r="C903" s="77" t="s">
        <v>230</v>
      </c>
      <c r="D903" s="188">
        <v>352</v>
      </c>
    </row>
    <row r="904" spans="1:4" s="273" customFormat="1">
      <c r="A904" s="39"/>
      <c r="B904" s="190" t="s">
        <v>1405</v>
      </c>
      <c r="C904" s="271"/>
      <c r="D904" s="310"/>
    </row>
    <row r="905" spans="1:4" s="273" customFormat="1">
      <c r="A905" s="291" t="s">
        <v>1428</v>
      </c>
      <c r="B905" s="187" t="s">
        <v>1420</v>
      </c>
      <c r="C905" s="77" t="s">
        <v>230</v>
      </c>
      <c r="D905" s="188">
        <v>372</v>
      </c>
    </row>
    <row r="906" spans="1:4" s="273" customFormat="1">
      <c r="A906" s="291" t="s">
        <v>1429</v>
      </c>
      <c r="B906" s="187" t="s">
        <v>1421</v>
      </c>
      <c r="C906" s="77" t="s">
        <v>230</v>
      </c>
      <c r="D906" s="188">
        <v>506</v>
      </c>
    </row>
    <row r="907" spans="1:4" s="273" customFormat="1">
      <c r="A907" s="39"/>
      <c r="B907" s="190" t="s">
        <v>1410</v>
      </c>
      <c r="C907" s="271"/>
      <c r="D907" s="310"/>
    </row>
    <row r="908" spans="1:4" s="273" customFormat="1">
      <c r="A908" s="291" t="s">
        <v>1422</v>
      </c>
      <c r="B908" s="187" t="s">
        <v>1420</v>
      </c>
      <c r="C908" s="77" t="s">
        <v>230</v>
      </c>
      <c r="D908" s="188">
        <v>339</v>
      </c>
    </row>
    <row r="909" spans="1:4" s="273" customFormat="1">
      <c r="A909" s="291" t="s">
        <v>1423</v>
      </c>
      <c r="B909" s="187" t="s">
        <v>1421</v>
      </c>
      <c r="C909" s="77" t="s">
        <v>230</v>
      </c>
      <c r="D909" s="188">
        <v>423</v>
      </c>
    </row>
    <row r="910" spans="1:4" s="273" customFormat="1">
      <c r="A910" s="39"/>
      <c r="B910" s="190" t="s">
        <v>1411</v>
      </c>
      <c r="C910" s="271"/>
      <c r="D910" s="310"/>
    </row>
    <row r="911" spans="1:4" s="273" customFormat="1">
      <c r="A911" s="291" t="s">
        <v>1424</v>
      </c>
      <c r="B911" s="187" t="s">
        <v>1420</v>
      </c>
      <c r="C911" s="77" t="s">
        <v>230</v>
      </c>
      <c r="D911" s="188">
        <v>488</v>
      </c>
    </row>
    <row r="912" spans="1:4" s="273" customFormat="1">
      <c r="A912" s="291" t="s">
        <v>1425</v>
      </c>
      <c r="B912" s="187" t="s">
        <v>1421</v>
      </c>
      <c r="C912" s="77" t="s">
        <v>230</v>
      </c>
      <c r="D912" s="188">
        <v>606</v>
      </c>
    </row>
    <row r="913" spans="1:4" s="273" customFormat="1">
      <c r="A913" s="39"/>
      <c r="B913" s="190" t="s">
        <v>418</v>
      </c>
      <c r="C913" s="271"/>
      <c r="D913" s="310"/>
    </row>
    <row r="914" spans="1:4" s="273" customFormat="1">
      <c r="A914" s="291" t="s">
        <v>1432</v>
      </c>
      <c r="B914" s="187" t="s">
        <v>1430</v>
      </c>
      <c r="C914" s="77" t="s">
        <v>230</v>
      </c>
      <c r="D914" s="188">
        <v>220</v>
      </c>
    </row>
    <row r="915" spans="1:4" s="273" customFormat="1" ht="15.75" thickBot="1">
      <c r="A915" s="296" t="s">
        <v>1433</v>
      </c>
      <c r="B915" s="194" t="s">
        <v>1431</v>
      </c>
      <c r="C915" s="199" t="s">
        <v>230</v>
      </c>
      <c r="D915" s="192">
        <v>285</v>
      </c>
    </row>
    <row r="916" spans="1:4" s="273" customFormat="1" ht="15.75" thickBot="1">
      <c r="A916" s="609" t="s">
        <v>1434</v>
      </c>
      <c r="B916" s="610"/>
      <c r="C916" s="610"/>
      <c r="D916" s="611"/>
    </row>
    <row r="917" spans="1:4" s="273" customFormat="1">
      <c r="A917" s="291" t="s">
        <v>1438</v>
      </c>
      <c r="B917" s="187" t="s">
        <v>1435</v>
      </c>
      <c r="C917" s="77" t="s">
        <v>278</v>
      </c>
      <c r="D917" s="188">
        <v>2080</v>
      </c>
    </row>
    <row r="918" spans="1:4" s="273" customFormat="1">
      <c r="A918" s="291" t="s">
        <v>1439</v>
      </c>
      <c r="B918" s="187" t="s">
        <v>1436</v>
      </c>
      <c r="C918" s="77" t="s">
        <v>278</v>
      </c>
      <c r="D918" s="188">
        <v>2500</v>
      </c>
    </row>
    <row r="919" spans="1:4" s="273" customFormat="1" ht="15.75" thickBot="1">
      <c r="A919" s="291" t="s">
        <v>1440</v>
      </c>
      <c r="B919" s="187" t="s">
        <v>1437</v>
      </c>
      <c r="C919" s="77" t="s">
        <v>278</v>
      </c>
      <c r="D919" s="188">
        <v>1980</v>
      </c>
    </row>
    <row r="920" spans="1:4" s="273" customFormat="1" ht="15.75" thickBot="1">
      <c r="A920" s="609" t="s">
        <v>1441</v>
      </c>
      <c r="B920" s="610"/>
      <c r="C920" s="610"/>
      <c r="D920" s="611"/>
    </row>
    <row r="921" spans="1:4" s="273" customFormat="1">
      <c r="A921" s="291" t="s">
        <v>1447</v>
      </c>
      <c r="B921" s="187" t="s">
        <v>1442</v>
      </c>
      <c r="C921" s="77" t="s">
        <v>278</v>
      </c>
      <c r="D921" s="188">
        <v>3140</v>
      </c>
    </row>
    <row r="922" spans="1:4" s="273" customFormat="1">
      <c r="A922" s="291" t="s">
        <v>1448</v>
      </c>
      <c r="B922" s="187" t="s">
        <v>1443</v>
      </c>
      <c r="C922" s="77" t="s">
        <v>278</v>
      </c>
      <c r="D922" s="188">
        <v>815</v>
      </c>
    </row>
    <row r="923" spans="1:4" s="273" customFormat="1">
      <c r="A923" s="291" t="s">
        <v>1449</v>
      </c>
      <c r="B923" s="187" t="s">
        <v>1444</v>
      </c>
      <c r="C923" s="77" t="s">
        <v>278</v>
      </c>
      <c r="D923" s="188">
        <v>9.26</v>
      </c>
    </row>
    <row r="924" spans="1:4" s="273" customFormat="1">
      <c r="A924" s="39"/>
      <c r="B924" s="190" t="s">
        <v>1445</v>
      </c>
      <c r="C924" s="271"/>
      <c r="D924" s="310"/>
    </row>
    <row r="925" spans="1:4" s="273" customFormat="1">
      <c r="A925" s="291" t="s">
        <v>1450</v>
      </c>
      <c r="B925" s="187" t="s">
        <v>1446</v>
      </c>
      <c r="C925" s="77" t="s">
        <v>278</v>
      </c>
      <c r="D925" s="188">
        <v>409</v>
      </c>
    </row>
    <row r="926" spans="1:4" s="273" customFormat="1">
      <c r="A926" s="39"/>
      <c r="B926" s="271"/>
      <c r="C926" s="271"/>
      <c r="D926" s="310"/>
    </row>
    <row r="927" spans="1:4" s="273" customFormat="1">
      <c r="A927" s="39"/>
      <c r="B927" s="271"/>
      <c r="C927" s="271"/>
      <c r="D927" s="310"/>
    </row>
    <row r="928" spans="1:4" s="273" customFormat="1">
      <c r="A928" s="39"/>
      <c r="B928" s="271"/>
      <c r="C928" s="271"/>
      <c r="D928" s="310"/>
    </row>
    <row r="929" spans="1:4" s="273" customFormat="1">
      <c r="A929" s="39"/>
      <c r="B929" s="271"/>
      <c r="C929" s="271"/>
      <c r="D929" s="310"/>
    </row>
    <row r="930" spans="1:4" s="273" customFormat="1">
      <c r="A930" s="39"/>
      <c r="B930" s="271"/>
      <c r="C930" s="271"/>
      <c r="D930" s="310"/>
    </row>
    <row r="931" spans="1:4" s="273" customFormat="1" ht="15.75" thickBot="1">
      <c r="A931" s="40"/>
      <c r="B931" s="191"/>
      <c r="C931" s="191"/>
      <c r="D931" s="311"/>
    </row>
    <row r="932" spans="1:4" s="273" customFormat="1" ht="15.75" thickBot="1">
      <c r="A932" s="274"/>
      <c r="B932" s="272"/>
      <c r="C932" s="272"/>
      <c r="D932" s="299" t="s">
        <v>337</v>
      </c>
    </row>
    <row r="933" spans="1:4" s="273" customFormat="1" ht="15.75" thickBot="1">
      <c r="A933" s="183" t="s">
        <v>222</v>
      </c>
      <c r="B933" s="184" t="s">
        <v>223</v>
      </c>
      <c r="C933" s="184" t="s">
        <v>224</v>
      </c>
      <c r="D933" s="185" t="s">
        <v>123</v>
      </c>
    </row>
    <row r="934" spans="1:4" s="273" customFormat="1" ht="15.75" thickBot="1">
      <c r="A934" s="609" t="s">
        <v>1451</v>
      </c>
      <c r="B934" s="610"/>
      <c r="C934" s="610"/>
      <c r="D934" s="611"/>
    </row>
    <row r="935" spans="1:4" s="273" customFormat="1">
      <c r="A935" s="276"/>
      <c r="B935" s="190" t="s">
        <v>1453</v>
      </c>
      <c r="C935" s="277"/>
      <c r="D935" s="278"/>
    </row>
    <row r="936" spans="1:4" s="273" customFormat="1">
      <c r="A936" s="291" t="s">
        <v>1452</v>
      </c>
      <c r="B936" s="187" t="s">
        <v>1381</v>
      </c>
      <c r="C936" s="77" t="s">
        <v>132</v>
      </c>
      <c r="D936" s="188">
        <v>181</v>
      </c>
    </row>
    <row r="937" spans="1:4" s="273" customFormat="1">
      <c r="A937" s="39"/>
      <c r="B937" s="190" t="s">
        <v>1454</v>
      </c>
      <c r="C937" s="271"/>
      <c r="D937" s="310"/>
    </row>
    <row r="938" spans="1:4" s="273" customFormat="1">
      <c r="A938" s="291" t="s">
        <v>1462</v>
      </c>
      <c r="B938" s="189" t="s">
        <v>1455</v>
      </c>
      <c r="C938" s="77" t="s">
        <v>278</v>
      </c>
      <c r="D938" s="188">
        <v>169</v>
      </c>
    </row>
    <row r="939" spans="1:4" s="273" customFormat="1">
      <c r="A939" s="291" t="s">
        <v>1463</v>
      </c>
      <c r="B939" s="189" t="s">
        <v>1456</v>
      </c>
      <c r="C939" s="77" t="s">
        <v>278</v>
      </c>
      <c r="D939" s="188">
        <v>190</v>
      </c>
    </row>
    <row r="940" spans="1:4" s="273" customFormat="1">
      <c r="A940" s="291" t="s">
        <v>1464</v>
      </c>
      <c r="B940" s="189" t="s">
        <v>1457</v>
      </c>
      <c r="C940" s="77" t="s">
        <v>278</v>
      </c>
      <c r="D940" s="188">
        <v>210</v>
      </c>
    </row>
    <row r="941" spans="1:4" s="273" customFormat="1">
      <c r="A941" s="291" t="s">
        <v>1465</v>
      </c>
      <c r="B941" s="189" t="s">
        <v>1458</v>
      </c>
      <c r="C941" s="77" t="s">
        <v>278</v>
      </c>
      <c r="D941" s="188">
        <v>230</v>
      </c>
    </row>
    <row r="942" spans="1:4" s="273" customFormat="1">
      <c r="A942" s="291" t="s">
        <v>1466</v>
      </c>
      <c r="B942" s="189" t="s">
        <v>1459</v>
      </c>
      <c r="C942" s="77" t="s">
        <v>278</v>
      </c>
      <c r="D942" s="188">
        <v>250</v>
      </c>
    </row>
    <row r="943" spans="1:4" s="273" customFormat="1">
      <c r="A943" s="291" t="s">
        <v>1467</v>
      </c>
      <c r="B943" s="189" t="s">
        <v>1460</v>
      </c>
      <c r="C943" s="77" t="s">
        <v>278</v>
      </c>
      <c r="D943" s="188">
        <v>270</v>
      </c>
    </row>
    <row r="944" spans="1:4" s="273" customFormat="1" ht="15.75" thickBot="1">
      <c r="A944" s="296" t="s">
        <v>1468</v>
      </c>
      <c r="B944" s="194" t="s">
        <v>1461</v>
      </c>
      <c r="C944" s="199" t="s">
        <v>278</v>
      </c>
      <c r="D944" s="192">
        <v>290</v>
      </c>
    </row>
    <row r="945" spans="1:4" s="273" customFormat="1" ht="15.75" thickBot="1">
      <c r="A945" s="609" t="s">
        <v>1469</v>
      </c>
      <c r="B945" s="610"/>
      <c r="C945" s="610"/>
      <c r="D945" s="611"/>
    </row>
    <row r="946" spans="1:4" s="273" customFormat="1" ht="15.75" thickBot="1">
      <c r="A946" s="312" t="s">
        <v>1470</v>
      </c>
      <c r="B946" s="313" t="s">
        <v>1471</v>
      </c>
      <c r="C946" s="314" t="s">
        <v>132</v>
      </c>
      <c r="D946" s="315">
        <v>181</v>
      </c>
    </row>
    <row r="947" spans="1:4" s="273" customFormat="1" ht="15.75" thickBot="1">
      <c r="A947" s="609" t="s">
        <v>1472</v>
      </c>
      <c r="B947" s="610"/>
      <c r="C947" s="610"/>
      <c r="D947" s="611"/>
    </row>
    <row r="948" spans="1:4" s="273" customFormat="1">
      <c r="A948" s="298" t="s">
        <v>1477</v>
      </c>
      <c r="B948" s="279" t="s">
        <v>1473</v>
      </c>
      <c r="C948" s="316" t="s">
        <v>132</v>
      </c>
      <c r="D948" s="280">
        <v>109</v>
      </c>
    </row>
    <row r="949" spans="1:4" s="273" customFormat="1">
      <c r="A949" s="291" t="s">
        <v>1478</v>
      </c>
      <c r="B949" s="187" t="s">
        <v>1474</v>
      </c>
      <c r="C949" s="77" t="s">
        <v>132</v>
      </c>
      <c r="D949" s="188">
        <v>129</v>
      </c>
    </row>
    <row r="950" spans="1:4" s="273" customFormat="1">
      <c r="A950" s="291" t="s">
        <v>1479</v>
      </c>
      <c r="B950" s="187" t="s">
        <v>1357</v>
      </c>
      <c r="C950" s="77" t="s">
        <v>132</v>
      </c>
      <c r="D950" s="188">
        <v>112</v>
      </c>
    </row>
    <row r="951" spans="1:4" s="273" customFormat="1">
      <c r="A951" s="291" t="s">
        <v>1480</v>
      </c>
      <c r="B951" s="187" t="s">
        <v>1359</v>
      </c>
      <c r="C951" s="77" t="s">
        <v>132</v>
      </c>
      <c r="D951" s="188">
        <v>153</v>
      </c>
    </row>
    <row r="952" spans="1:4" s="273" customFormat="1">
      <c r="A952" s="291" t="s">
        <v>1481</v>
      </c>
      <c r="B952" s="187" t="s">
        <v>1475</v>
      </c>
      <c r="C952" s="77" t="s">
        <v>132</v>
      </c>
      <c r="D952" s="188">
        <v>109</v>
      </c>
    </row>
    <row r="953" spans="1:4" s="273" customFormat="1" ht="15.75" thickBot="1">
      <c r="A953" s="296" t="s">
        <v>1482</v>
      </c>
      <c r="B953" s="194" t="s">
        <v>1476</v>
      </c>
      <c r="C953" s="199" t="s">
        <v>132</v>
      </c>
      <c r="D953" s="192">
        <v>147</v>
      </c>
    </row>
    <row r="954" spans="1:4" s="273" customFormat="1" ht="15.75" thickBot="1">
      <c r="A954" s="609" t="s">
        <v>1483</v>
      </c>
      <c r="B954" s="610"/>
      <c r="C954" s="610"/>
      <c r="D954" s="611"/>
    </row>
    <row r="955" spans="1:4" s="273" customFormat="1">
      <c r="A955" s="298" t="s">
        <v>1490</v>
      </c>
      <c r="B955" s="279" t="s">
        <v>1484</v>
      </c>
      <c r="C955" s="316" t="s">
        <v>132</v>
      </c>
      <c r="D955" s="280">
        <v>184</v>
      </c>
    </row>
    <row r="956" spans="1:4" s="273" customFormat="1">
      <c r="A956" s="291" t="s">
        <v>1491</v>
      </c>
      <c r="B956" s="187" t="s">
        <v>1485</v>
      </c>
      <c r="C956" s="77" t="s">
        <v>132</v>
      </c>
      <c r="D956" s="188">
        <v>148</v>
      </c>
    </row>
    <row r="957" spans="1:4" s="273" customFormat="1">
      <c r="A957" s="291" t="s">
        <v>1492</v>
      </c>
      <c r="B957" s="187" t="s">
        <v>1486</v>
      </c>
      <c r="C957" s="77" t="s">
        <v>132</v>
      </c>
      <c r="D957" s="188">
        <v>90.6</v>
      </c>
    </row>
    <row r="958" spans="1:4" s="273" customFormat="1">
      <c r="A958" s="291" t="s">
        <v>1493</v>
      </c>
      <c r="B958" s="187" t="s">
        <v>1487</v>
      </c>
      <c r="C958" s="77" t="s">
        <v>132</v>
      </c>
      <c r="D958" s="188">
        <v>40.299999999999997</v>
      </c>
    </row>
    <row r="959" spans="1:4" s="273" customFormat="1">
      <c r="A959" s="291" t="s">
        <v>1494</v>
      </c>
      <c r="B959" s="187" t="s">
        <v>1488</v>
      </c>
      <c r="C959" s="77" t="s">
        <v>278</v>
      </c>
      <c r="D959" s="188">
        <v>86.6</v>
      </c>
    </row>
    <row r="960" spans="1:4" s="273" customFormat="1" ht="15.75" thickBot="1">
      <c r="A960" s="296" t="s">
        <v>1495</v>
      </c>
      <c r="B960" s="194" t="s">
        <v>1489</v>
      </c>
      <c r="C960" s="199" t="s">
        <v>278</v>
      </c>
      <c r="D960" s="192">
        <v>80.599999999999994</v>
      </c>
    </row>
    <row r="961" spans="1:4" s="273" customFormat="1" ht="15.75" thickBot="1">
      <c r="A961" s="609" t="s">
        <v>1496</v>
      </c>
      <c r="B961" s="610"/>
      <c r="C961" s="610"/>
      <c r="D961" s="611"/>
    </row>
    <row r="962" spans="1:4" s="273" customFormat="1">
      <c r="A962" s="292"/>
      <c r="B962" s="190" t="s">
        <v>1499</v>
      </c>
      <c r="C962" s="294"/>
      <c r="D962" s="295"/>
    </row>
    <row r="963" spans="1:4" s="273" customFormat="1">
      <c r="A963" s="291" t="s">
        <v>1497</v>
      </c>
      <c r="B963" s="187" t="s">
        <v>1500</v>
      </c>
      <c r="C963" s="77" t="s">
        <v>132</v>
      </c>
      <c r="D963" s="188">
        <v>373</v>
      </c>
    </row>
    <row r="964" spans="1:4" s="273" customFormat="1" ht="15.75" thickBot="1">
      <c r="A964" s="296" t="s">
        <v>1498</v>
      </c>
      <c r="B964" s="194" t="s">
        <v>1501</v>
      </c>
      <c r="C964" s="199" t="s">
        <v>132</v>
      </c>
      <c r="D964" s="192">
        <v>43.3</v>
      </c>
    </row>
    <row r="965" spans="1:4" s="273" customFormat="1" ht="15.75" thickBot="1">
      <c r="A965" s="609" t="s">
        <v>1502</v>
      </c>
      <c r="B965" s="610"/>
      <c r="C965" s="610"/>
      <c r="D965" s="611"/>
    </row>
    <row r="966" spans="1:4" s="273" customFormat="1">
      <c r="A966" s="298" t="s">
        <v>1503</v>
      </c>
      <c r="B966" s="279" t="s">
        <v>1381</v>
      </c>
      <c r="C966" s="316" t="s">
        <v>132</v>
      </c>
      <c r="D966" s="280">
        <v>152</v>
      </c>
    </row>
    <row r="967" spans="1:4" s="273" customFormat="1">
      <c r="A967" s="291" t="s">
        <v>1504</v>
      </c>
      <c r="B967" s="187" t="s">
        <v>1506</v>
      </c>
      <c r="C967" s="77" t="s">
        <v>278</v>
      </c>
      <c r="D967" s="188">
        <v>36.1</v>
      </c>
    </row>
    <row r="968" spans="1:4" s="273" customFormat="1" ht="15.75" thickBot="1">
      <c r="A968" s="296" t="s">
        <v>1505</v>
      </c>
      <c r="B968" s="194" t="s">
        <v>1507</v>
      </c>
      <c r="C968" s="199" t="s">
        <v>230</v>
      </c>
      <c r="D968" s="192">
        <v>144</v>
      </c>
    </row>
    <row r="969" spans="1:4" s="273" customFormat="1" ht="15.75" thickBot="1">
      <c r="A969" s="609" t="s">
        <v>1508</v>
      </c>
      <c r="B969" s="610"/>
      <c r="C969" s="610"/>
      <c r="D969" s="611"/>
    </row>
    <row r="970" spans="1:4" s="273" customFormat="1">
      <c r="A970" s="291" t="s">
        <v>1514</v>
      </c>
      <c r="B970" s="189" t="s">
        <v>1509</v>
      </c>
      <c r="C970" s="77" t="s">
        <v>278</v>
      </c>
      <c r="D970" s="188">
        <v>2430</v>
      </c>
    </row>
    <row r="971" spans="1:4" s="273" customFormat="1">
      <c r="A971" s="291" t="s">
        <v>1515</v>
      </c>
      <c r="B971" s="189" t="s">
        <v>1510</v>
      </c>
      <c r="C971" s="77" t="s">
        <v>278</v>
      </c>
      <c r="D971" s="188">
        <v>3160</v>
      </c>
    </row>
    <row r="972" spans="1:4" s="273" customFormat="1">
      <c r="A972" s="291" t="s">
        <v>1516</v>
      </c>
      <c r="B972" s="189" t="s">
        <v>1511</v>
      </c>
      <c r="C972" s="77" t="s">
        <v>278</v>
      </c>
      <c r="D972" s="188">
        <v>3880</v>
      </c>
    </row>
    <row r="973" spans="1:4" s="273" customFormat="1">
      <c r="A973" s="291" t="s">
        <v>1517</v>
      </c>
      <c r="B973" s="189" t="s">
        <v>1512</v>
      </c>
      <c r="C973" s="77" t="s">
        <v>278</v>
      </c>
      <c r="D973" s="188">
        <v>4340</v>
      </c>
    </row>
    <row r="974" spans="1:4" s="273" customFormat="1" ht="15.75" thickBot="1">
      <c r="A974" s="296" t="s">
        <v>1518</v>
      </c>
      <c r="B974" s="196" t="s">
        <v>1513</v>
      </c>
      <c r="C974" s="199" t="s">
        <v>278</v>
      </c>
      <c r="D974" s="192">
        <v>4970</v>
      </c>
    </row>
    <row r="975" spans="1:4" s="273" customFormat="1" ht="15.75" thickBot="1">
      <c r="A975" s="609" t="s">
        <v>1519</v>
      </c>
      <c r="B975" s="610"/>
      <c r="C975" s="610"/>
      <c r="D975" s="611"/>
    </row>
    <row r="976" spans="1:4" s="273" customFormat="1">
      <c r="A976" s="291" t="s">
        <v>1521</v>
      </c>
      <c r="B976" s="189" t="s">
        <v>1522</v>
      </c>
      <c r="C976" s="77" t="s">
        <v>278</v>
      </c>
      <c r="D976" s="188">
        <v>240</v>
      </c>
    </row>
    <row r="977" spans="1:4" s="273" customFormat="1">
      <c r="A977" s="291" t="s">
        <v>1520</v>
      </c>
      <c r="B977" s="189" t="s">
        <v>1523</v>
      </c>
      <c r="C977" s="77" t="s">
        <v>278</v>
      </c>
      <c r="D977" s="188">
        <v>275</v>
      </c>
    </row>
    <row r="978" spans="1:4" s="273" customFormat="1">
      <c r="A978" s="39"/>
      <c r="B978" s="271"/>
      <c r="C978" s="271"/>
      <c r="D978" s="310"/>
    </row>
    <row r="979" spans="1:4" s="273" customFormat="1">
      <c r="A979" s="39"/>
      <c r="B979" s="271"/>
      <c r="C979" s="271"/>
      <c r="D979" s="310"/>
    </row>
    <row r="980" spans="1:4" s="273" customFormat="1" ht="15.75" thickBot="1">
      <c r="A980" s="40"/>
      <c r="B980" s="191"/>
      <c r="C980" s="191"/>
      <c r="D980" s="311"/>
    </row>
    <row r="981" spans="1:4" s="273" customFormat="1" ht="15.75" thickBot="1">
      <c r="A981" s="274"/>
      <c r="B981" s="272"/>
      <c r="C981" s="272"/>
      <c r="D981" s="299" t="s">
        <v>400</v>
      </c>
    </row>
    <row r="982" spans="1:4" s="273" customFormat="1" ht="15.75" thickBot="1">
      <c r="A982" s="183" t="s">
        <v>222</v>
      </c>
      <c r="B982" s="184" t="s">
        <v>223</v>
      </c>
      <c r="C982" s="184" t="s">
        <v>224</v>
      </c>
      <c r="D982" s="185" t="s">
        <v>123</v>
      </c>
    </row>
    <row r="983" spans="1:4" s="273" customFormat="1" ht="15.75" thickBot="1">
      <c r="A983" s="609" t="s">
        <v>1524</v>
      </c>
      <c r="B983" s="610"/>
      <c r="C983" s="610"/>
      <c r="D983" s="611"/>
    </row>
    <row r="984" spans="1:4" s="273" customFormat="1">
      <c r="A984" s="39"/>
      <c r="B984" s="190" t="s">
        <v>1525</v>
      </c>
      <c r="C984" s="77"/>
      <c r="D984" s="188"/>
    </row>
    <row r="985" spans="1:4" s="273" customFormat="1">
      <c r="A985" s="291" t="s">
        <v>1531</v>
      </c>
      <c r="B985" s="271" t="s">
        <v>1526</v>
      </c>
      <c r="C985" s="77" t="s">
        <v>278</v>
      </c>
      <c r="D985" s="188">
        <v>4620</v>
      </c>
    </row>
    <row r="986" spans="1:4" s="273" customFormat="1">
      <c r="A986" s="291" t="s">
        <v>1532</v>
      </c>
      <c r="B986" s="271" t="s">
        <v>1527</v>
      </c>
      <c r="C986" s="77" t="s">
        <v>278</v>
      </c>
      <c r="D986" s="188">
        <v>4840</v>
      </c>
    </row>
    <row r="987" spans="1:4" s="273" customFormat="1">
      <c r="A987" s="291" t="s">
        <v>1533</v>
      </c>
      <c r="B987" s="271" t="s">
        <v>1528</v>
      </c>
      <c r="C987" s="77" t="s">
        <v>278</v>
      </c>
      <c r="D987" s="188">
        <v>5170</v>
      </c>
    </row>
    <row r="988" spans="1:4" s="273" customFormat="1">
      <c r="A988" s="291" t="s">
        <v>1534</v>
      </c>
      <c r="B988" s="271" t="s">
        <v>1529</v>
      </c>
      <c r="C988" s="77" t="s">
        <v>278</v>
      </c>
      <c r="D988" s="188">
        <v>5650</v>
      </c>
    </row>
    <row r="989" spans="1:4" s="273" customFormat="1">
      <c r="A989" s="291" t="s">
        <v>1535</v>
      </c>
      <c r="B989" s="271" t="s">
        <v>1530</v>
      </c>
      <c r="C989" s="77" t="s">
        <v>278</v>
      </c>
      <c r="D989" s="188">
        <v>6400</v>
      </c>
    </row>
    <row r="990" spans="1:4" s="273" customFormat="1">
      <c r="A990" s="39"/>
      <c r="B990" s="190" t="s">
        <v>1536</v>
      </c>
      <c r="C990" s="271"/>
      <c r="D990" s="310"/>
    </row>
    <row r="991" spans="1:4" s="273" customFormat="1">
      <c r="A991" s="291" t="s">
        <v>1544</v>
      </c>
      <c r="B991" s="271" t="s">
        <v>1537</v>
      </c>
      <c r="C991" s="77" t="s">
        <v>278</v>
      </c>
      <c r="D991" s="188">
        <v>13700</v>
      </c>
    </row>
    <row r="992" spans="1:4" s="273" customFormat="1">
      <c r="A992" s="39"/>
      <c r="B992" s="190" t="s">
        <v>1538</v>
      </c>
      <c r="C992" s="271"/>
      <c r="D992" s="310"/>
    </row>
    <row r="993" spans="1:4" s="273" customFormat="1">
      <c r="A993" s="291" t="s">
        <v>1545</v>
      </c>
      <c r="B993" s="271" t="s">
        <v>1539</v>
      </c>
      <c r="C993" s="77" t="s">
        <v>278</v>
      </c>
      <c r="D993" s="188">
        <v>18300</v>
      </c>
    </row>
    <row r="994" spans="1:4" s="273" customFormat="1">
      <c r="A994" s="39"/>
      <c r="B994" s="190" t="s">
        <v>1540</v>
      </c>
      <c r="C994" s="271"/>
      <c r="D994" s="310"/>
    </row>
    <row r="995" spans="1:4" s="273" customFormat="1">
      <c r="A995" s="291" t="s">
        <v>1546</v>
      </c>
      <c r="B995" s="271" t="s">
        <v>1542</v>
      </c>
      <c r="C995" s="77" t="s">
        <v>278</v>
      </c>
      <c r="D995" s="188">
        <v>7680</v>
      </c>
    </row>
    <row r="996" spans="1:4" s="273" customFormat="1">
      <c r="A996" s="39"/>
      <c r="B996" s="190" t="s">
        <v>1541</v>
      </c>
      <c r="C996" s="271"/>
      <c r="D996" s="310"/>
    </row>
    <row r="997" spans="1:4" s="273" customFormat="1">
      <c r="A997" s="291" t="s">
        <v>1547</v>
      </c>
      <c r="B997" s="271" t="s">
        <v>1543</v>
      </c>
      <c r="C997" s="77" t="s">
        <v>278</v>
      </c>
      <c r="D997" s="188">
        <v>8450</v>
      </c>
    </row>
    <row r="998" spans="1:4" s="273" customFormat="1">
      <c r="A998" s="39"/>
      <c r="B998" s="190" t="s">
        <v>1548</v>
      </c>
      <c r="C998" s="271"/>
      <c r="D998" s="310"/>
    </row>
    <row r="999" spans="1:4" s="273" customFormat="1">
      <c r="A999" s="291" t="s">
        <v>1567</v>
      </c>
      <c r="B999" s="187" t="s">
        <v>1549</v>
      </c>
      <c r="C999" s="77" t="s">
        <v>278</v>
      </c>
      <c r="D999" s="188">
        <v>18900</v>
      </c>
    </row>
    <row r="1000" spans="1:4" s="273" customFormat="1">
      <c r="A1000" s="291" t="s">
        <v>1568</v>
      </c>
      <c r="B1000" s="187" t="s">
        <v>1550</v>
      </c>
      <c r="C1000" s="77" t="s">
        <v>278</v>
      </c>
      <c r="D1000" s="188">
        <v>20500</v>
      </c>
    </row>
    <row r="1001" spans="1:4" s="273" customFormat="1">
      <c r="A1001" s="39"/>
      <c r="B1001" s="190" t="s">
        <v>1525</v>
      </c>
      <c r="C1001" s="77"/>
      <c r="D1001" s="188"/>
    </row>
    <row r="1002" spans="1:4" s="273" customFormat="1">
      <c r="A1002" s="291" t="s">
        <v>1556</v>
      </c>
      <c r="B1002" s="271" t="s">
        <v>1551</v>
      </c>
      <c r="C1002" s="77" t="s">
        <v>278</v>
      </c>
      <c r="D1002" s="188">
        <v>4990</v>
      </c>
    </row>
    <row r="1003" spans="1:4" s="273" customFormat="1">
      <c r="A1003" s="291" t="s">
        <v>1557</v>
      </c>
      <c r="B1003" s="271" t="s">
        <v>1552</v>
      </c>
      <c r="C1003" s="77" t="s">
        <v>278</v>
      </c>
      <c r="D1003" s="188">
        <v>5220</v>
      </c>
    </row>
    <row r="1004" spans="1:4" s="273" customFormat="1">
      <c r="A1004" s="291" t="s">
        <v>1558</v>
      </c>
      <c r="B1004" s="271" t="s">
        <v>1553</v>
      </c>
      <c r="C1004" s="77" t="s">
        <v>278</v>
      </c>
      <c r="D1004" s="188">
        <v>5540</v>
      </c>
    </row>
    <row r="1005" spans="1:4" s="273" customFormat="1">
      <c r="A1005" s="291" t="s">
        <v>1559</v>
      </c>
      <c r="B1005" s="271" t="s">
        <v>1554</v>
      </c>
      <c r="C1005" s="77" t="s">
        <v>278</v>
      </c>
      <c r="D1005" s="188">
        <v>6100</v>
      </c>
    </row>
    <row r="1006" spans="1:4" s="273" customFormat="1">
      <c r="A1006" s="291" t="s">
        <v>1560</v>
      </c>
      <c r="B1006" s="271" t="s">
        <v>1555</v>
      </c>
      <c r="C1006" s="77" t="s">
        <v>278</v>
      </c>
      <c r="D1006" s="188">
        <v>6930</v>
      </c>
    </row>
    <row r="1007" spans="1:4" s="273" customFormat="1">
      <c r="A1007" s="39"/>
      <c r="B1007" s="190" t="s">
        <v>1536</v>
      </c>
      <c r="C1007" s="271"/>
      <c r="D1007" s="310"/>
    </row>
    <row r="1008" spans="1:4" s="273" customFormat="1">
      <c r="A1008" s="291" t="s">
        <v>1562</v>
      </c>
      <c r="B1008" s="271" t="s">
        <v>1561</v>
      </c>
      <c r="C1008" s="77" t="s">
        <v>278</v>
      </c>
      <c r="D1008" s="188">
        <v>14800</v>
      </c>
    </row>
    <row r="1009" spans="1:4" s="273" customFormat="1">
      <c r="A1009" s="39"/>
      <c r="B1009" s="190" t="s">
        <v>1538</v>
      </c>
      <c r="C1009" s="271"/>
      <c r="D1009" s="310"/>
    </row>
    <row r="1010" spans="1:4" s="273" customFormat="1">
      <c r="A1010" s="291" t="s">
        <v>1563</v>
      </c>
      <c r="B1010" s="271" t="s">
        <v>1564</v>
      </c>
      <c r="C1010" s="77" t="s">
        <v>278</v>
      </c>
      <c r="D1010" s="188">
        <v>19700</v>
      </c>
    </row>
    <row r="1011" spans="1:4" s="273" customFormat="1">
      <c r="A1011" s="39"/>
      <c r="B1011" s="190" t="s">
        <v>1540</v>
      </c>
      <c r="C1011" s="271"/>
      <c r="D1011" s="310"/>
    </row>
    <row r="1012" spans="1:4" s="273" customFormat="1">
      <c r="A1012" s="291" t="s">
        <v>1566</v>
      </c>
      <c r="B1012" s="271" t="s">
        <v>1565</v>
      </c>
      <c r="C1012" s="77" t="s">
        <v>278</v>
      </c>
      <c r="D1012" s="188">
        <v>8270</v>
      </c>
    </row>
    <row r="1013" spans="1:4" s="273" customFormat="1">
      <c r="A1013" s="39"/>
      <c r="B1013" s="190" t="s">
        <v>1541</v>
      </c>
      <c r="C1013" s="271"/>
      <c r="D1013" s="310"/>
    </row>
    <row r="1014" spans="1:4" s="273" customFormat="1">
      <c r="A1014" s="291" t="s">
        <v>1569</v>
      </c>
      <c r="B1014" s="271" t="s">
        <v>1570</v>
      </c>
      <c r="C1014" s="77" t="s">
        <v>278</v>
      </c>
      <c r="D1014" s="188">
        <v>9100</v>
      </c>
    </row>
    <row r="1015" spans="1:4" s="273" customFormat="1">
      <c r="A1015" s="39"/>
      <c r="B1015" s="190" t="s">
        <v>1548</v>
      </c>
      <c r="C1015" s="271"/>
      <c r="D1015" s="310"/>
    </row>
    <row r="1016" spans="1:4" s="273" customFormat="1">
      <c r="A1016" s="291" t="s">
        <v>1571</v>
      </c>
      <c r="B1016" s="187" t="s">
        <v>1573</v>
      </c>
      <c r="C1016" s="77" t="s">
        <v>278</v>
      </c>
      <c r="D1016" s="188">
        <v>19900</v>
      </c>
    </row>
    <row r="1017" spans="1:4" s="273" customFormat="1" ht="15.75" thickBot="1">
      <c r="A1017" s="296" t="s">
        <v>1572</v>
      </c>
      <c r="B1017" s="194" t="s">
        <v>1574</v>
      </c>
      <c r="C1017" s="199" t="s">
        <v>278</v>
      </c>
      <c r="D1017" s="192">
        <v>21500</v>
      </c>
    </row>
    <row r="1018" spans="1:4" s="273" customFormat="1" ht="15.75" thickBot="1">
      <c r="A1018" s="609" t="s">
        <v>1575</v>
      </c>
      <c r="B1018" s="610"/>
      <c r="C1018" s="610"/>
      <c r="D1018" s="611"/>
    </row>
    <row r="1019" spans="1:4" s="273" customFormat="1">
      <c r="A1019" s="291" t="s">
        <v>1578</v>
      </c>
      <c r="B1019" s="189" t="s">
        <v>1576</v>
      </c>
      <c r="C1019" s="77" t="s">
        <v>278</v>
      </c>
      <c r="D1019" s="188">
        <v>787</v>
      </c>
    </row>
    <row r="1020" spans="1:4" s="273" customFormat="1" ht="15.75" thickBot="1">
      <c r="A1020" s="291" t="s">
        <v>1579</v>
      </c>
      <c r="B1020" s="189" t="s">
        <v>1577</v>
      </c>
      <c r="C1020" s="77" t="s">
        <v>278</v>
      </c>
      <c r="D1020" s="188">
        <v>1400</v>
      </c>
    </row>
    <row r="1021" spans="1:4" s="273" customFormat="1" ht="15.75" thickBot="1">
      <c r="A1021" s="609" t="s">
        <v>1580</v>
      </c>
      <c r="B1021" s="610"/>
      <c r="C1021" s="610"/>
      <c r="D1021" s="611"/>
    </row>
    <row r="1022" spans="1:4" s="273" customFormat="1">
      <c r="A1022" s="39"/>
      <c r="B1022" s="190" t="s">
        <v>1581</v>
      </c>
      <c r="C1022" s="271"/>
      <c r="D1022" s="310"/>
    </row>
    <row r="1023" spans="1:4" s="273" customFormat="1">
      <c r="A1023" s="291" t="s">
        <v>1583</v>
      </c>
      <c r="B1023" s="271" t="s">
        <v>1509</v>
      </c>
      <c r="C1023" s="77" t="s">
        <v>278</v>
      </c>
      <c r="D1023" s="188">
        <v>1580</v>
      </c>
    </row>
    <row r="1024" spans="1:4" s="273" customFormat="1">
      <c r="A1024" s="291" t="s">
        <v>1584</v>
      </c>
      <c r="B1024" s="271" t="s">
        <v>1510</v>
      </c>
      <c r="C1024" s="77" t="s">
        <v>278</v>
      </c>
      <c r="D1024" s="188">
        <v>1780</v>
      </c>
    </row>
    <row r="1025" spans="1:4" s="273" customFormat="1">
      <c r="A1025" s="291" t="s">
        <v>1585</v>
      </c>
      <c r="B1025" s="271" t="s">
        <v>1511</v>
      </c>
      <c r="C1025" s="77" t="s">
        <v>278</v>
      </c>
      <c r="D1025" s="188">
        <v>1960</v>
      </c>
    </row>
    <row r="1026" spans="1:4" s="273" customFormat="1">
      <c r="A1026" s="291" t="s">
        <v>1586</v>
      </c>
      <c r="B1026" s="271" t="s">
        <v>1582</v>
      </c>
      <c r="C1026" s="77" t="s">
        <v>278</v>
      </c>
      <c r="D1026" s="188">
        <v>2190</v>
      </c>
    </row>
    <row r="1027" spans="1:4" s="273" customFormat="1">
      <c r="A1027" s="39"/>
      <c r="B1027" s="271"/>
      <c r="C1027" s="271"/>
      <c r="D1027" s="310"/>
    </row>
    <row r="1028" spans="1:4" s="273" customFormat="1">
      <c r="A1028" s="39"/>
      <c r="B1028" s="271"/>
      <c r="C1028" s="271"/>
      <c r="D1028" s="310"/>
    </row>
    <row r="1029" spans="1:4" s="273" customFormat="1" ht="15.75" thickBot="1">
      <c r="A1029" s="40"/>
      <c r="B1029" s="191"/>
      <c r="C1029" s="191"/>
      <c r="D1029" s="311"/>
    </row>
    <row r="1030" spans="1:4" s="273" customFormat="1" ht="15.75" thickBot="1">
      <c r="A1030" s="274"/>
      <c r="B1030" s="272"/>
      <c r="C1030" s="272"/>
      <c r="D1030" s="299" t="s">
        <v>466</v>
      </c>
    </row>
    <row r="1031" spans="1:4" s="273" customFormat="1">
      <c r="A1031" s="183" t="s">
        <v>222</v>
      </c>
      <c r="B1031" s="184" t="s">
        <v>223</v>
      </c>
      <c r="C1031" s="184" t="s">
        <v>224</v>
      </c>
      <c r="D1031" s="185" t="s">
        <v>123</v>
      </c>
    </row>
    <row r="1032" spans="1:4" s="273" customFormat="1">
      <c r="A1032" s="39"/>
      <c r="B1032" s="190" t="s">
        <v>489</v>
      </c>
      <c r="C1032" s="271"/>
      <c r="D1032" s="310"/>
    </row>
    <row r="1033" spans="1:4" s="273" customFormat="1">
      <c r="A1033" s="291" t="s">
        <v>1587</v>
      </c>
      <c r="B1033" s="271" t="s">
        <v>1509</v>
      </c>
      <c r="C1033" s="77" t="s">
        <v>278</v>
      </c>
      <c r="D1033" s="188">
        <v>1430</v>
      </c>
    </row>
    <row r="1034" spans="1:4" s="273" customFormat="1">
      <c r="A1034" s="291" t="s">
        <v>1588</v>
      </c>
      <c r="B1034" s="271" t="s">
        <v>1510</v>
      </c>
      <c r="C1034" s="77" t="s">
        <v>278</v>
      </c>
      <c r="D1034" s="188">
        <v>2000</v>
      </c>
    </row>
    <row r="1035" spans="1:4" s="273" customFormat="1">
      <c r="A1035" s="291" t="s">
        <v>1589</v>
      </c>
      <c r="B1035" s="271" t="s">
        <v>1511</v>
      </c>
      <c r="C1035" s="77" t="s">
        <v>278</v>
      </c>
      <c r="D1035" s="188">
        <v>2680</v>
      </c>
    </row>
    <row r="1036" spans="1:4" s="273" customFormat="1">
      <c r="A1036" s="291" t="s">
        <v>1590</v>
      </c>
      <c r="B1036" s="271" t="s">
        <v>1582</v>
      </c>
      <c r="C1036" s="77" t="s">
        <v>278</v>
      </c>
      <c r="D1036" s="188">
        <v>3500</v>
      </c>
    </row>
    <row r="1037" spans="1:4" s="273" customFormat="1">
      <c r="A1037" s="39"/>
      <c r="B1037" s="190" t="s">
        <v>500</v>
      </c>
      <c r="C1037" s="271"/>
      <c r="D1037" s="310"/>
    </row>
    <row r="1038" spans="1:4" s="273" customFormat="1">
      <c r="A1038" s="291" t="s">
        <v>1593</v>
      </c>
      <c r="B1038" s="271" t="s">
        <v>1509</v>
      </c>
      <c r="C1038" s="77" t="s">
        <v>278</v>
      </c>
      <c r="D1038" s="188">
        <v>1140</v>
      </c>
    </row>
    <row r="1039" spans="1:4" s="273" customFormat="1">
      <c r="A1039" s="291" t="s">
        <v>1594</v>
      </c>
      <c r="B1039" s="271" t="s">
        <v>1510</v>
      </c>
      <c r="C1039" s="77" t="s">
        <v>278</v>
      </c>
      <c r="D1039" s="188">
        <v>1410</v>
      </c>
    </row>
    <row r="1040" spans="1:4" s="273" customFormat="1">
      <c r="A1040" s="291" t="s">
        <v>1595</v>
      </c>
      <c r="B1040" s="271" t="s">
        <v>1511</v>
      </c>
      <c r="C1040" s="77" t="s">
        <v>278</v>
      </c>
      <c r="D1040" s="188">
        <v>1880</v>
      </c>
    </row>
    <row r="1041" spans="1:4" s="273" customFormat="1">
      <c r="A1041" s="291" t="s">
        <v>1596</v>
      </c>
      <c r="B1041" s="271" t="s">
        <v>1512</v>
      </c>
      <c r="C1041" s="77" t="s">
        <v>278</v>
      </c>
      <c r="D1041" s="188">
        <v>2920</v>
      </c>
    </row>
    <row r="1042" spans="1:4" s="273" customFormat="1">
      <c r="A1042" s="291" t="s">
        <v>1597</v>
      </c>
      <c r="B1042" s="271" t="s">
        <v>1591</v>
      </c>
      <c r="C1042" s="77" t="s">
        <v>278</v>
      </c>
      <c r="D1042" s="188">
        <v>4280</v>
      </c>
    </row>
    <row r="1043" spans="1:4" s="273" customFormat="1">
      <c r="A1043" s="291" t="s">
        <v>1598</v>
      </c>
      <c r="B1043" s="271" t="s">
        <v>1592</v>
      </c>
      <c r="C1043" s="77" t="s">
        <v>278</v>
      </c>
      <c r="D1043" s="188">
        <v>5430</v>
      </c>
    </row>
    <row r="1044" spans="1:4" s="273" customFormat="1">
      <c r="A1044" s="39"/>
      <c r="B1044" s="190" t="s">
        <v>1599</v>
      </c>
      <c r="C1044" s="271"/>
      <c r="D1044" s="310"/>
    </row>
    <row r="1045" spans="1:4" s="273" customFormat="1">
      <c r="A1045" s="291" t="s">
        <v>1600</v>
      </c>
      <c r="B1045" s="271" t="s">
        <v>1509</v>
      </c>
      <c r="C1045" s="77" t="s">
        <v>278</v>
      </c>
      <c r="D1045" s="188">
        <v>2380</v>
      </c>
    </row>
    <row r="1046" spans="1:4" s="273" customFormat="1">
      <c r="A1046" s="291" t="s">
        <v>1601</v>
      </c>
      <c r="B1046" s="271" t="s">
        <v>1510</v>
      </c>
      <c r="C1046" s="77" t="s">
        <v>278</v>
      </c>
      <c r="D1046" s="188">
        <v>3420</v>
      </c>
    </row>
    <row r="1047" spans="1:4" s="273" customFormat="1">
      <c r="A1047" s="291" t="s">
        <v>1602</v>
      </c>
      <c r="B1047" s="271" t="s">
        <v>1511</v>
      </c>
      <c r="C1047" s="77" t="s">
        <v>278</v>
      </c>
      <c r="D1047" s="188">
        <v>4550</v>
      </c>
    </row>
    <row r="1048" spans="1:4" s="273" customFormat="1">
      <c r="A1048" s="291" t="s">
        <v>1603</v>
      </c>
      <c r="B1048" s="271" t="s">
        <v>1512</v>
      </c>
      <c r="C1048" s="77" t="s">
        <v>278</v>
      </c>
      <c r="D1048" s="188">
        <v>5920</v>
      </c>
    </row>
    <row r="1049" spans="1:4" s="273" customFormat="1">
      <c r="A1049" s="291" t="s">
        <v>1604</v>
      </c>
      <c r="B1049" s="271" t="s">
        <v>1591</v>
      </c>
      <c r="C1049" s="77" t="s">
        <v>278</v>
      </c>
      <c r="D1049" s="188">
        <v>8940</v>
      </c>
    </row>
    <row r="1050" spans="1:4" s="273" customFormat="1">
      <c r="A1050" s="291" t="s">
        <v>1605</v>
      </c>
      <c r="B1050" s="271" t="s">
        <v>1592</v>
      </c>
      <c r="C1050" s="77" t="s">
        <v>278</v>
      </c>
      <c r="D1050" s="188">
        <v>11600</v>
      </c>
    </row>
    <row r="1051" spans="1:4" s="273" customFormat="1">
      <c r="A1051" s="39"/>
      <c r="B1051" s="190" t="s">
        <v>1606</v>
      </c>
      <c r="C1051" s="271"/>
      <c r="D1051" s="310"/>
    </row>
    <row r="1052" spans="1:4" s="273" customFormat="1">
      <c r="A1052" s="291" t="s">
        <v>1607</v>
      </c>
      <c r="B1052" s="271" t="s">
        <v>1509</v>
      </c>
      <c r="C1052" s="77" t="s">
        <v>278</v>
      </c>
      <c r="D1052" s="188">
        <v>2100</v>
      </c>
    </row>
    <row r="1053" spans="1:4" s="273" customFormat="1">
      <c r="A1053" s="291" t="s">
        <v>1608</v>
      </c>
      <c r="B1053" s="271" t="s">
        <v>1510</v>
      </c>
      <c r="C1053" s="77" t="s">
        <v>278</v>
      </c>
      <c r="D1053" s="188">
        <v>3160</v>
      </c>
    </row>
    <row r="1054" spans="1:4" s="273" customFormat="1">
      <c r="A1054" s="291" t="s">
        <v>1609</v>
      </c>
      <c r="B1054" s="271" t="s">
        <v>1511</v>
      </c>
      <c r="C1054" s="77" t="s">
        <v>278</v>
      </c>
      <c r="D1054" s="188">
        <v>3440</v>
      </c>
    </row>
    <row r="1055" spans="1:4" s="273" customFormat="1">
      <c r="A1055" s="291" t="s">
        <v>1610</v>
      </c>
      <c r="B1055" s="271" t="s">
        <v>1582</v>
      </c>
      <c r="C1055" s="77" t="s">
        <v>278</v>
      </c>
      <c r="D1055" s="188">
        <v>4160</v>
      </c>
    </row>
    <row r="1056" spans="1:4" s="273" customFormat="1">
      <c r="A1056" s="39"/>
      <c r="B1056" s="190" t="s">
        <v>548</v>
      </c>
      <c r="C1056" s="271"/>
      <c r="D1056" s="310"/>
    </row>
    <row r="1057" spans="1:4" s="273" customFormat="1" ht="15.75" thickBot="1">
      <c r="A1057" s="296" t="s">
        <v>1612</v>
      </c>
      <c r="B1057" s="317" t="s">
        <v>1611</v>
      </c>
      <c r="C1057" s="199" t="s">
        <v>278</v>
      </c>
      <c r="D1057" s="192">
        <v>993</v>
      </c>
    </row>
    <row r="1058" spans="1:4" s="273" customFormat="1" ht="15.75" thickBot="1">
      <c r="A1058" s="609" t="s">
        <v>1613</v>
      </c>
      <c r="B1058" s="610"/>
      <c r="C1058" s="610"/>
      <c r="D1058" s="611"/>
    </row>
    <row r="1059" spans="1:4" s="273" customFormat="1">
      <c r="A1059" s="39"/>
      <c r="B1059" s="190" t="s">
        <v>1162</v>
      </c>
      <c r="C1059" s="271"/>
      <c r="D1059" s="310"/>
    </row>
    <row r="1060" spans="1:4" s="273" customFormat="1">
      <c r="A1060" s="291" t="s">
        <v>1616</v>
      </c>
      <c r="B1060" s="271" t="s">
        <v>1614</v>
      </c>
      <c r="C1060" s="77" t="s">
        <v>132</v>
      </c>
      <c r="D1060" s="188">
        <v>84.9</v>
      </c>
    </row>
    <row r="1061" spans="1:4" s="273" customFormat="1">
      <c r="A1061" s="291" t="s">
        <v>1617</v>
      </c>
      <c r="B1061" s="271" t="s">
        <v>1615</v>
      </c>
      <c r="C1061" s="77" t="s">
        <v>132</v>
      </c>
      <c r="D1061" s="188">
        <v>77.8</v>
      </c>
    </row>
    <row r="1062" spans="1:4" s="273" customFormat="1">
      <c r="A1062" s="39"/>
      <c r="B1062" s="190" t="s">
        <v>1167</v>
      </c>
      <c r="C1062" s="271"/>
      <c r="D1062" s="310"/>
    </row>
    <row r="1063" spans="1:4" s="273" customFormat="1">
      <c r="A1063" s="291" t="s">
        <v>1618</v>
      </c>
      <c r="B1063" s="271" t="s">
        <v>1614</v>
      </c>
      <c r="C1063" s="77" t="s">
        <v>132</v>
      </c>
      <c r="D1063" s="188">
        <v>108</v>
      </c>
    </row>
    <row r="1064" spans="1:4" s="273" customFormat="1" ht="15.75" thickBot="1">
      <c r="A1064" s="296" t="s">
        <v>1619</v>
      </c>
      <c r="B1064" s="191" t="s">
        <v>1615</v>
      </c>
      <c r="C1064" s="199" t="s">
        <v>132</v>
      </c>
      <c r="D1064" s="192">
        <v>93.8</v>
      </c>
    </row>
    <row r="1065" spans="1:4" s="273" customFormat="1" ht="15.75" thickBot="1">
      <c r="A1065" s="612" t="s">
        <v>1620</v>
      </c>
      <c r="B1065" s="613"/>
      <c r="C1065" s="613"/>
      <c r="D1065" s="614"/>
    </row>
    <row r="1066" spans="1:4" s="273" customFormat="1">
      <c r="A1066" s="274"/>
      <c r="B1066" s="293" t="s">
        <v>1621</v>
      </c>
      <c r="C1066" s="272"/>
      <c r="D1066" s="299"/>
    </row>
    <row r="1067" spans="1:4" s="273" customFormat="1">
      <c r="A1067" s="291" t="s">
        <v>1626</v>
      </c>
      <c r="B1067" s="271" t="s">
        <v>1509</v>
      </c>
      <c r="C1067" s="77" t="s">
        <v>278</v>
      </c>
      <c r="D1067" s="188">
        <v>2020</v>
      </c>
    </row>
    <row r="1068" spans="1:4" s="273" customFormat="1">
      <c r="A1068" s="291" t="s">
        <v>1627</v>
      </c>
      <c r="B1068" s="271" t="s">
        <v>1622</v>
      </c>
      <c r="C1068" s="77" t="s">
        <v>278</v>
      </c>
      <c r="D1068" s="188">
        <v>2370</v>
      </c>
    </row>
    <row r="1069" spans="1:4" s="273" customFormat="1">
      <c r="A1069" s="291" t="s">
        <v>1628</v>
      </c>
      <c r="B1069" s="271" t="s">
        <v>1623</v>
      </c>
      <c r="C1069" s="77" t="s">
        <v>278</v>
      </c>
      <c r="D1069" s="188">
        <v>2840</v>
      </c>
    </row>
    <row r="1070" spans="1:4" s="273" customFormat="1">
      <c r="A1070" s="291" t="s">
        <v>1629</v>
      </c>
      <c r="B1070" s="271" t="s">
        <v>1624</v>
      </c>
      <c r="C1070" s="77" t="s">
        <v>278</v>
      </c>
      <c r="D1070" s="188">
        <v>3270</v>
      </c>
    </row>
    <row r="1071" spans="1:4" s="273" customFormat="1">
      <c r="A1071" s="291" t="s">
        <v>1630</v>
      </c>
      <c r="B1071" s="271" t="s">
        <v>1625</v>
      </c>
      <c r="C1071" s="77" t="s">
        <v>278</v>
      </c>
      <c r="D1071" s="188">
        <v>3580</v>
      </c>
    </row>
    <row r="1072" spans="1:4" s="273" customFormat="1" ht="15.75" thickBot="1">
      <c r="A1072" s="296" t="s">
        <v>1631</v>
      </c>
      <c r="B1072" s="191" t="s">
        <v>1592</v>
      </c>
      <c r="C1072" s="199" t="s">
        <v>278</v>
      </c>
      <c r="D1072" s="192">
        <v>4280</v>
      </c>
    </row>
    <row r="1073" spans="1:4" s="273" customFormat="1" ht="15.75" thickBot="1">
      <c r="A1073" s="612" t="s">
        <v>1632</v>
      </c>
      <c r="B1073" s="613"/>
      <c r="C1073" s="613"/>
      <c r="D1073" s="614"/>
    </row>
    <row r="1074" spans="1:4" s="273" customFormat="1">
      <c r="A1074" s="291" t="s">
        <v>1633</v>
      </c>
      <c r="B1074" s="187" t="s">
        <v>1634</v>
      </c>
      <c r="C1074" s="77" t="s">
        <v>132</v>
      </c>
      <c r="D1074" s="188">
        <v>152</v>
      </c>
    </row>
    <row r="1075" spans="1:4" s="273" customFormat="1">
      <c r="A1075" s="39"/>
      <c r="B1075" s="271"/>
      <c r="C1075" s="271"/>
      <c r="D1075" s="310"/>
    </row>
    <row r="1076" spans="1:4" s="273" customFormat="1">
      <c r="A1076" s="39"/>
      <c r="B1076" s="271"/>
      <c r="C1076" s="271"/>
      <c r="D1076" s="310"/>
    </row>
    <row r="1077" spans="1:4" s="273" customFormat="1">
      <c r="A1077" s="39"/>
      <c r="B1077" s="271"/>
      <c r="C1077" s="271"/>
      <c r="D1077" s="310"/>
    </row>
    <row r="1078" spans="1:4" s="273" customFormat="1" ht="15.75" thickBot="1">
      <c r="A1078" s="40"/>
      <c r="B1078" s="191"/>
      <c r="C1078" s="191"/>
      <c r="D1078" s="311"/>
    </row>
    <row r="1079" spans="1:4" s="273" customFormat="1" ht="15.75" thickBot="1">
      <c r="A1079" s="274"/>
      <c r="B1079" s="272"/>
      <c r="C1079" s="272"/>
      <c r="D1079" s="299" t="s">
        <v>513</v>
      </c>
    </row>
    <row r="1080" spans="1:4" s="273" customFormat="1" ht="15.75" thickBot="1">
      <c r="A1080" s="183" t="s">
        <v>222</v>
      </c>
      <c r="B1080" s="184" t="s">
        <v>223</v>
      </c>
      <c r="C1080" s="184" t="s">
        <v>224</v>
      </c>
      <c r="D1080" s="185" t="s">
        <v>123</v>
      </c>
    </row>
    <row r="1081" spans="1:4" s="273" customFormat="1" ht="15.75" thickBot="1">
      <c r="A1081" s="609" t="s">
        <v>1635</v>
      </c>
      <c r="B1081" s="610"/>
      <c r="C1081" s="610"/>
      <c r="D1081" s="611"/>
    </row>
    <row r="1082" spans="1:4" s="273" customFormat="1">
      <c r="A1082" s="291" t="s">
        <v>1636</v>
      </c>
      <c r="B1082" s="187" t="s">
        <v>820</v>
      </c>
      <c r="C1082" s="77" t="s">
        <v>132</v>
      </c>
      <c r="D1082" s="188">
        <v>315</v>
      </c>
    </row>
    <row r="1083" spans="1:4" s="273" customFormat="1" ht="15.75" thickBot="1">
      <c r="A1083" s="296" t="s">
        <v>1637</v>
      </c>
      <c r="B1083" s="194" t="s">
        <v>821</v>
      </c>
      <c r="C1083" s="199" t="s">
        <v>132</v>
      </c>
      <c r="D1083" s="192">
        <v>358</v>
      </c>
    </row>
    <row r="1084" spans="1:4" s="273" customFormat="1" ht="15.75" thickBot="1">
      <c r="A1084" s="609" t="s">
        <v>1638</v>
      </c>
      <c r="B1084" s="610"/>
      <c r="C1084" s="610"/>
      <c r="D1084" s="611"/>
    </row>
    <row r="1085" spans="1:4" s="273" customFormat="1">
      <c r="A1085" s="291" t="s">
        <v>1639</v>
      </c>
      <c r="B1085" s="187" t="s">
        <v>820</v>
      </c>
      <c r="C1085" s="77" t="s">
        <v>132</v>
      </c>
      <c r="D1085" s="188">
        <v>315</v>
      </c>
    </row>
    <row r="1086" spans="1:4" s="273" customFormat="1" ht="15.75" thickBot="1">
      <c r="A1086" s="296" t="s">
        <v>1640</v>
      </c>
      <c r="B1086" s="194" t="s">
        <v>821</v>
      </c>
      <c r="C1086" s="199" t="s">
        <v>132</v>
      </c>
      <c r="D1086" s="192">
        <v>358</v>
      </c>
    </row>
    <row r="1087" spans="1:4" s="273" customFormat="1" ht="15.75" thickBot="1">
      <c r="A1087" s="609" t="s">
        <v>1641</v>
      </c>
      <c r="B1087" s="610"/>
      <c r="C1087" s="610"/>
      <c r="D1087" s="611"/>
    </row>
    <row r="1088" spans="1:4" s="273" customFormat="1" ht="15.75" thickBot="1">
      <c r="A1088" s="296" t="s">
        <v>1642</v>
      </c>
      <c r="B1088" s="194" t="s">
        <v>1643</v>
      </c>
      <c r="C1088" s="199" t="s">
        <v>278</v>
      </c>
      <c r="D1088" s="192">
        <v>21.7</v>
      </c>
    </row>
    <row r="1089" spans="1:4" s="273" customFormat="1" ht="15.75" thickBot="1">
      <c r="A1089" s="612" t="s">
        <v>1644</v>
      </c>
      <c r="B1089" s="613"/>
      <c r="C1089" s="613"/>
      <c r="D1089" s="614"/>
    </row>
    <row r="1090" spans="1:4" s="273" customFormat="1">
      <c r="A1090" s="291" t="s">
        <v>1645</v>
      </c>
      <c r="B1090" s="187" t="s">
        <v>1647</v>
      </c>
      <c r="C1090" s="77" t="s">
        <v>230</v>
      </c>
      <c r="D1090" s="188">
        <v>1040</v>
      </c>
    </row>
    <row r="1091" spans="1:4" s="273" customFormat="1" ht="15.75" thickBot="1">
      <c r="A1091" s="296" t="s">
        <v>1646</v>
      </c>
      <c r="B1091" s="194" t="s">
        <v>1648</v>
      </c>
      <c r="C1091" s="199" t="s">
        <v>230</v>
      </c>
      <c r="D1091" s="192">
        <v>854</v>
      </c>
    </row>
    <row r="1092" spans="1:4" s="273" customFormat="1" ht="15.75" thickBot="1">
      <c r="A1092" s="609" t="s">
        <v>1649</v>
      </c>
      <c r="B1092" s="610"/>
      <c r="C1092" s="610"/>
      <c r="D1092" s="611"/>
    </row>
    <row r="1093" spans="1:4" s="273" customFormat="1">
      <c r="A1093" s="291" t="s">
        <v>1650</v>
      </c>
      <c r="B1093" s="187" t="s">
        <v>1653</v>
      </c>
      <c r="C1093" s="77" t="s">
        <v>278</v>
      </c>
      <c r="D1093" s="188">
        <v>1280</v>
      </c>
    </row>
    <row r="1094" spans="1:4" s="273" customFormat="1" ht="15.75" thickBot="1">
      <c r="A1094" s="296" t="s">
        <v>1651</v>
      </c>
      <c r="B1094" s="194" t="s">
        <v>1652</v>
      </c>
      <c r="C1094" s="199" t="s">
        <v>278</v>
      </c>
      <c r="D1094" s="192">
        <v>1870</v>
      </c>
    </row>
    <row r="1095" spans="1:4" s="273" customFormat="1" ht="15.75" thickBot="1">
      <c r="A1095" s="609" t="s">
        <v>1654</v>
      </c>
      <c r="B1095" s="610"/>
      <c r="C1095" s="610"/>
      <c r="D1095" s="611"/>
    </row>
    <row r="1096" spans="1:4" s="273" customFormat="1">
      <c r="A1096" s="39" t="s">
        <v>1655</v>
      </c>
      <c r="B1096" s="187" t="s">
        <v>1226</v>
      </c>
      <c r="C1096" s="270" t="s">
        <v>230</v>
      </c>
      <c r="D1096" s="188">
        <v>93.9</v>
      </c>
    </row>
    <row r="1097" spans="1:4" s="273" customFormat="1">
      <c r="A1097" s="39" t="s">
        <v>1656</v>
      </c>
      <c r="B1097" s="187" t="s">
        <v>1227</v>
      </c>
      <c r="C1097" s="270" t="s">
        <v>230</v>
      </c>
      <c r="D1097" s="188">
        <v>119</v>
      </c>
    </row>
    <row r="1098" spans="1:4" s="273" customFormat="1" ht="15.75" thickBot="1">
      <c r="A1098" s="40" t="s">
        <v>1657</v>
      </c>
      <c r="B1098" s="194" t="s">
        <v>1228</v>
      </c>
      <c r="C1098" s="269" t="s">
        <v>230</v>
      </c>
      <c r="D1098" s="192">
        <v>134</v>
      </c>
    </row>
    <row r="1099" spans="1:4" s="273" customFormat="1" ht="15.75" thickBot="1">
      <c r="A1099" s="609" t="s">
        <v>1658</v>
      </c>
      <c r="B1099" s="610"/>
      <c r="C1099" s="610"/>
      <c r="D1099" s="611"/>
    </row>
    <row r="1100" spans="1:4" s="273" customFormat="1">
      <c r="A1100" s="39"/>
      <c r="B1100" s="297" t="s">
        <v>1233</v>
      </c>
      <c r="C1100" s="270"/>
      <c r="D1100" s="188"/>
    </row>
    <row r="1101" spans="1:4" s="273" customFormat="1" ht="15.75" thickBot="1">
      <c r="A1101" s="40" t="s">
        <v>1234</v>
      </c>
      <c r="B1101" s="194" t="s">
        <v>1659</v>
      </c>
      <c r="C1101" s="269" t="s">
        <v>330</v>
      </c>
      <c r="D1101" s="192">
        <v>22</v>
      </c>
    </row>
    <row r="1102" spans="1:4" s="273" customFormat="1" ht="15.75" thickBot="1">
      <c r="A1102" s="609" t="s">
        <v>1660</v>
      </c>
      <c r="B1102" s="610"/>
      <c r="C1102" s="610"/>
      <c r="D1102" s="611"/>
    </row>
    <row r="1103" spans="1:4" s="273" customFormat="1" ht="15.75" thickBot="1">
      <c r="A1103" s="319" t="s">
        <v>1274</v>
      </c>
      <c r="B1103" s="194" t="s">
        <v>1661</v>
      </c>
      <c r="C1103" s="269" t="s">
        <v>278</v>
      </c>
      <c r="D1103" s="192">
        <v>2720</v>
      </c>
    </row>
    <row r="1104" spans="1:4" s="273" customFormat="1" ht="15.75" thickBot="1">
      <c r="A1104" s="609" t="s">
        <v>1662</v>
      </c>
      <c r="B1104" s="610"/>
      <c r="C1104" s="610"/>
      <c r="D1104" s="611"/>
    </row>
    <row r="1105" spans="1:4" s="273" customFormat="1">
      <c r="A1105" s="39"/>
      <c r="B1105" s="297" t="s">
        <v>1663</v>
      </c>
      <c r="C1105" s="271"/>
      <c r="D1105" s="310"/>
    </row>
    <row r="1106" spans="1:4" s="273" customFormat="1">
      <c r="A1106" s="318" t="s">
        <v>1665</v>
      </c>
      <c r="B1106" s="187" t="s">
        <v>1664</v>
      </c>
      <c r="C1106" s="270" t="s">
        <v>230</v>
      </c>
      <c r="D1106" s="188">
        <v>390</v>
      </c>
    </row>
    <row r="1107" spans="1:4" s="273" customFormat="1">
      <c r="A1107" s="318" t="s">
        <v>1666</v>
      </c>
      <c r="B1107" s="187" t="s">
        <v>1667</v>
      </c>
      <c r="C1107" s="270" t="s">
        <v>230</v>
      </c>
      <c r="D1107" s="188">
        <v>708</v>
      </c>
    </row>
    <row r="1108" spans="1:4" s="273" customFormat="1">
      <c r="A1108" s="39"/>
      <c r="B1108" s="297" t="s">
        <v>1668</v>
      </c>
      <c r="C1108" s="271"/>
      <c r="D1108" s="310"/>
    </row>
    <row r="1109" spans="1:4" s="273" customFormat="1">
      <c r="A1109" s="318" t="s">
        <v>1669</v>
      </c>
      <c r="B1109" s="187" t="s">
        <v>1664</v>
      </c>
      <c r="C1109" s="270" t="s">
        <v>278</v>
      </c>
      <c r="D1109" s="188">
        <v>513</v>
      </c>
    </row>
    <row r="1110" spans="1:4" s="273" customFormat="1" ht="15.75" thickBot="1">
      <c r="A1110" s="319" t="s">
        <v>1670</v>
      </c>
      <c r="B1110" s="194" t="s">
        <v>1667</v>
      </c>
      <c r="C1110" s="269" t="s">
        <v>278</v>
      </c>
      <c r="D1110" s="192">
        <v>849</v>
      </c>
    </row>
    <row r="1111" spans="1:4" s="273" customFormat="1" ht="15.75" thickBot="1">
      <c r="A1111" s="609" t="s">
        <v>1671</v>
      </c>
      <c r="B1111" s="610"/>
      <c r="C1111" s="610"/>
      <c r="D1111" s="611"/>
    </row>
    <row r="1112" spans="1:4" s="273" customFormat="1">
      <c r="A1112" s="318" t="s">
        <v>1672</v>
      </c>
      <c r="B1112" s="187" t="s">
        <v>1674</v>
      </c>
      <c r="C1112" s="270" t="s">
        <v>230</v>
      </c>
      <c r="D1112" s="188">
        <v>18.100000000000001</v>
      </c>
    </row>
    <row r="1113" spans="1:4" s="273" customFormat="1" ht="15.75" thickBot="1">
      <c r="A1113" s="319" t="s">
        <v>1673</v>
      </c>
      <c r="B1113" s="194" t="s">
        <v>1675</v>
      </c>
      <c r="C1113" s="269" t="s">
        <v>230</v>
      </c>
      <c r="D1113" s="192">
        <v>25.3</v>
      </c>
    </row>
    <row r="1114" spans="1:4" s="273" customFormat="1" ht="15.75" thickBot="1">
      <c r="A1114" s="609" t="s">
        <v>1676</v>
      </c>
      <c r="B1114" s="610"/>
      <c r="C1114" s="610"/>
      <c r="D1114" s="611"/>
    </row>
    <row r="1115" spans="1:4" s="273" customFormat="1">
      <c r="A1115" s="276"/>
      <c r="B1115" s="297" t="s">
        <v>1684</v>
      </c>
      <c r="C1115" s="277"/>
      <c r="D1115" s="278"/>
    </row>
    <row r="1116" spans="1:4" s="273" customFormat="1">
      <c r="A1116" s="39" t="s">
        <v>1677</v>
      </c>
      <c r="B1116" s="187" t="s">
        <v>764</v>
      </c>
      <c r="C1116" s="270" t="s">
        <v>330</v>
      </c>
      <c r="D1116" s="198">
        <v>23</v>
      </c>
    </row>
    <row r="1117" spans="1:4" s="273" customFormat="1">
      <c r="A1117" s="39" t="s">
        <v>1678</v>
      </c>
      <c r="B1117" s="187" t="s">
        <v>765</v>
      </c>
      <c r="C1117" s="270" t="s">
        <v>330</v>
      </c>
      <c r="D1117" s="198">
        <v>15.8</v>
      </c>
    </row>
    <row r="1118" spans="1:4" s="273" customFormat="1">
      <c r="A1118" s="39" t="s">
        <v>1679</v>
      </c>
      <c r="B1118" s="187" t="s">
        <v>768</v>
      </c>
      <c r="C1118" s="270" t="s">
        <v>330</v>
      </c>
      <c r="D1118" s="198">
        <v>14</v>
      </c>
    </row>
    <row r="1119" spans="1:4" s="273" customFormat="1">
      <c r="A1119" s="39" t="s">
        <v>1680</v>
      </c>
      <c r="B1119" s="187" t="s">
        <v>1682</v>
      </c>
      <c r="C1119" s="270" t="s">
        <v>330</v>
      </c>
      <c r="D1119" s="198">
        <v>12</v>
      </c>
    </row>
    <row r="1120" spans="1:4" s="273" customFormat="1">
      <c r="A1120" s="39" t="s">
        <v>1681</v>
      </c>
      <c r="B1120" s="187" t="s">
        <v>1683</v>
      </c>
      <c r="C1120" s="270" t="s">
        <v>330</v>
      </c>
      <c r="D1120" s="198">
        <v>10.3</v>
      </c>
    </row>
    <row r="1121" spans="1:4" s="273" customFormat="1">
      <c r="A1121" s="276"/>
      <c r="B1121" s="297" t="s">
        <v>1685</v>
      </c>
      <c r="C1121" s="277"/>
      <c r="D1121" s="278"/>
    </row>
    <row r="1122" spans="1:4" s="273" customFormat="1">
      <c r="A1122" s="39" t="s">
        <v>1686</v>
      </c>
      <c r="B1122" s="187" t="s">
        <v>764</v>
      </c>
      <c r="C1122" s="270" t="s">
        <v>330</v>
      </c>
      <c r="D1122" s="198">
        <v>44.3</v>
      </c>
    </row>
    <row r="1123" spans="1:4" s="273" customFormat="1">
      <c r="A1123" s="39" t="s">
        <v>1687</v>
      </c>
      <c r="B1123" s="187" t="s">
        <v>765</v>
      </c>
      <c r="C1123" s="270" t="s">
        <v>330</v>
      </c>
      <c r="D1123" s="198">
        <v>30.6</v>
      </c>
    </row>
    <row r="1124" spans="1:4" s="273" customFormat="1">
      <c r="A1124" s="39" t="s">
        <v>1688</v>
      </c>
      <c r="B1124" s="187" t="s">
        <v>768</v>
      </c>
      <c r="C1124" s="270" t="s">
        <v>330</v>
      </c>
      <c r="D1124" s="198">
        <v>24.1</v>
      </c>
    </row>
    <row r="1125" spans="1:4" s="273" customFormat="1">
      <c r="A1125" s="39" t="s">
        <v>1689</v>
      </c>
      <c r="B1125" s="187" t="s">
        <v>1682</v>
      </c>
      <c r="C1125" s="270" t="s">
        <v>330</v>
      </c>
      <c r="D1125" s="198">
        <v>22.5</v>
      </c>
    </row>
    <row r="1126" spans="1:4" s="273" customFormat="1" ht="15.75" thickBot="1">
      <c r="A1126" s="40" t="s">
        <v>1690</v>
      </c>
      <c r="B1126" s="194" t="s">
        <v>1683</v>
      </c>
      <c r="C1126" s="269" t="s">
        <v>330</v>
      </c>
      <c r="D1126" s="200">
        <v>20.6</v>
      </c>
    </row>
    <row r="1127" spans="1:4" s="273" customFormat="1" ht="15.75" thickBot="1">
      <c r="A1127" s="274"/>
      <c r="B1127" s="272"/>
      <c r="C1127" s="272"/>
      <c r="D1127" s="299" t="s">
        <v>557</v>
      </c>
    </row>
    <row r="1128" spans="1:4" s="273" customFormat="1" ht="15.75" thickBot="1">
      <c r="A1128" s="183" t="s">
        <v>222</v>
      </c>
      <c r="B1128" s="184" t="s">
        <v>223</v>
      </c>
      <c r="C1128" s="184" t="s">
        <v>224</v>
      </c>
      <c r="D1128" s="185" t="s">
        <v>123</v>
      </c>
    </row>
    <row r="1129" spans="1:4" s="273" customFormat="1" ht="15.75" thickBot="1">
      <c r="A1129" s="609" t="s">
        <v>1691</v>
      </c>
      <c r="B1129" s="610"/>
      <c r="C1129" s="610"/>
      <c r="D1129" s="611"/>
    </row>
    <row r="1130" spans="1:4" s="273" customFormat="1">
      <c r="A1130" s="318" t="s">
        <v>1697</v>
      </c>
      <c r="B1130" s="187" t="s">
        <v>1692</v>
      </c>
      <c r="C1130" s="270" t="s">
        <v>278</v>
      </c>
      <c r="D1130" s="198">
        <v>139</v>
      </c>
    </row>
    <row r="1131" spans="1:4" s="273" customFormat="1">
      <c r="A1131" s="318" t="s">
        <v>1698</v>
      </c>
      <c r="B1131" s="187" t="s">
        <v>1693</v>
      </c>
      <c r="C1131" s="270" t="s">
        <v>230</v>
      </c>
      <c r="D1131" s="198">
        <v>148</v>
      </c>
    </row>
    <row r="1132" spans="1:4" s="273" customFormat="1">
      <c r="A1132" s="318" t="s">
        <v>1699</v>
      </c>
      <c r="B1132" s="187" t="s">
        <v>1694</v>
      </c>
      <c r="C1132" s="270" t="s">
        <v>132</v>
      </c>
      <c r="D1132" s="198">
        <v>185</v>
      </c>
    </row>
    <row r="1133" spans="1:4" s="273" customFormat="1">
      <c r="A1133" s="320" t="s">
        <v>1700</v>
      </c>
      <c r="B1133" s="187" t="s">
        <v>1695</v>
      </c>
      <c r="C1133" s="270" t="s">
        <v>230</v>
      </c>
      <c r="D1133" s="198">
        <v>610</v>
      </c>
    </row>
    <row r="1134" spans="1:4" s="273" customFormat="1">
      <c r="A1134" s="320" t="s">
        <v>1701</v>
      </c>
      <c r="B1134" s="187" t="s">
        <v>1696</v>
      </c>
      <c r="C1134" s="270" t="s">
        <v>330</v>
      </c>
      <c r="D1134" s="198">
        <v>79.099999999999994</v>
      </c>
    </row>
    <row r="1135" spans="1:4" s="273" customFormat="1">
      <c r="A1135" s="39"/>
      <c r="B1135" s="271"/>
      <c r="C1135" s="271"/>
      <c r="D1135" s="310"/>
    </row>
    <row r="1136" spans="1:4" s="273" customFormat="1">
      <c r="A1136" s="39"/>
      <c r="B1136" s="271"/>
      <c r="C1136" s="271"/>
      <c r="D1136" s="310"/>
    </row>
    <row r="1137" spans="1:4" s="273" customFormat="1">
      <c r="A1137" s="39"/>
      <c r="B1137" s="271"/>
      <c r="C1137" s="271"/>
      <c r="D1137" s="310"/>
    </row>
    <row r="1138" spans="1:4" s="273" customFormat="1">
      <c r="A1138" s="39"/>
      <c r="B1138" s="271"/>
      <c r="C1138" s="271"/>
      <c r="D1138" s="310"/>
    </row>
    <row r="1139" spans="1:4" s="273" customFormat="1">
      <c r="A1139" s="39"/>
      <c r="B1139" s="271"/>
      <c r="C1139" s="271"/>
      <c r="D1139" s="310"/>
    </row>
    <row r="1140" spans="1:4" s="273" customFormat="1">
      <c r="A1140" s="39"/>
      <c r="B1140" s="271"/>
      <c r="C1140" s="271"/>
      <c r="D1140" s="310"/>
    </row>
    <row r="1141" spans="1:4" s="273" customFormat="1">
      <c r="A1141" s="39"/>
      <c r="B1141" s="271"/>
      <c r="C1141" s="271"/>
      <c r="D1141" s="310"/>
    </row>
    <row r="1142" spans="1:4" s="273" customFormat="1">
      <c r="A1142" s="39"/>
      <c r="B1142" s="271"/>
      <c r="C1142" s="271"/>
      <c r="D1142" s="310"/>
    </row>
    <row r="1143" spans="1:4" s="273" customFormat="1">
      <c r="A1143" s="39"/>
      <c r="B1143" s="271"/>
      <c r="C1143" s="271"/>
      <c r="D1143" s="310"/>
    </row>
    <row r="1144" spans="1:4" s="273" customFormat="1">
      <c r="A1144" s="39"/>
      <c r="B1144" s="271"/>
      <c r="C1144" s="271"/>
      <c r="D1144" s="310"/>
    </row>
    <row r="1145" spans="1:4" s="273" customFormat="1">
      <c r="A1145" s="39"/>
      <c r="B1145" s="271"/>
      <c r="C1145" s="271"/>
      <c r="D1145" s="310"/>
    </row>
    <row r="1146" spans="1:4" s="273" customFormat="1">
      <c r="A1146" s="39"/>
      <c r="B1146" s="271"/>
      <c r="C1146" s="271"/>
      <c r="D1146" s="310"/>
    </row>
    <row r="1147" spans="1:4" s="273" customFormat="1">
      <c r="A1147" s="39"/>
      <c r="B1147" s="271"/>
      <c r="C1147" s="271"/>
      <c r="D1147" s="310"/>
    </row>
    <row r="1148" spans="1:4" s="273" customFormat="1">
      <c r="A1148" s="39"/>
      <c r="B1148" s="271"/>
      <c r="C1148" s="271"/>
      <c r="D1148" s="310"/>
    </row>
    <row r="1149" spans="1:4" s="273" customFormat="1">
      <c r="A1149" s="39"/>
      <c r="B1149" s="271"/>
      <c r="C1149" s="271"/>
      <c r="D1149" s="310"/>
    </row>
    <row r="1150" spans="1:4" s="273" customFormat="1">
      <c r="A1150" s="39"/>
      <c r="B1150" s="271"/>
      <c r="C1150" s="271"/>
      <c r="D1150" s="310"/>
    </row>
    <row r="1151" spans="1:4" s="273" customFormat="1">
      <c r="A1151" s="39"/>
      <c r="B1151" s="271"/>
      <c r="C1151" s="271"/>
      <c r="D1151" s="310"/>
    </row>
    <row r="1152" spans="1:4" s="273" customFormat="1">
      <c r="A1152" s="39"/>
      <c r="B1152" s="271"/>
      <c r="C1152" s="271"/>
      <c r="D1152" s="310"/>
    </row>
    <row r="1153" spans="1:4" s="273" customFormat="1">
      <c r="A1153" s="39"/>
      <c r="B1153" s="271"/>
      <c r="C1153" s="271"/>
      <c r="D1153" s="310"/>
    </row>
    <row r="1154" spans="1:4" s="273" customFormat="1">
      <c r="A1154" s="39"/>
      <c r="B1154" s="271"/>
      <c r="C1154" s="271"/>
      <c r="D1154" s="310"/>
    </row>
    <row r="1155" spans="1:4" s="273" customFormat="1">
      <c r="A1155" s="39"/>
      <c r="B1155" s="271"/>
      <c r="C1155" s="271"/>
      <c r="D1155" s="310"/>
    </row>
    <row r="1156" spans="1:4" s="273" customFormat="1">
      <c r="A1156" s="39"/>
      <c r="B1156" s="271"/>
      <c r="C1156" s="271"/>
      <c r="D1156" s="310"/>
    </row>
    <row r="1157" spans="1:4" s="273" customFormat="1">
      <c r="A1157" s="39"/>
      <c r="B1157" s="271"/>
      <c r="C1157" s="271"/>
      <c r="D1157" s="310"/>
    </row>
    <row r="1158" spans="1:4" s="273" customFormat="1">
      <c r="A1158" s="39"/>
      <c r="B1158" s="271"/>
      <c r="C1158" s="271"/>
      <c r="D1158" s="310"/>
    </row>
    <row r="1159" spans="1:4" s="273" customFormat="1">
      <c r="A1159" s="39"/>
      <c r="B1159" s="271"/>
      <c r="C1159" s="271"/>
      <c r="D1159" s="310"/>
    </row>
    <row r="1160" spans="1:4" s="273" customFormat="1">
      <c r="A1160" s="39"/>
      <c r="B1160" s="271"/>
      <c r="C1160" s="271"/>
      <c r="D1160" s="310"/>
    </row>
    <row r="1161" spans="1:4" s="273" customFormat="1">
      <c r="A1161" s="39"/>
      <c r="B1161" s="271"/>
      <c r="C1161" s="271"/>
      <c r="D1161" s="310"/>
    </row>
    <row r="1162" spans="1:4" s="273" customFormat="1">
      <c r="A1162" s="39"/>
      <c r="B1162" s="271"/>
      <c r="C1162" s="271"/>
      <c r="D1162" s="310"/>
    </row>
    <row r="1163" spans="1:4" s="273" customFormat="1">
      <c r="A1163" s="39"/>
      <c r="B1163" s="271"/>
      <c r="C1163" s="271"/>
      <c r="D1163" s="310"/>
    </row>
    <row r="1164" spans="1:4" s="273" customFormat="1">
      <c r="A1164" s="39"/>
      <c r="B1164" s="271"/>
      <c r="C1164" s="271"/>
      <c r="D1164" s="310"/>
    </row>
    <row r="1165" spans="1:4" s="273" customFormat="1">
      <c r="A1165" s="39"/>
      <c r="B1165" s="271"/>
      <c r="C1165" s="271"/>
      <c r="D1165" s="310"/>
    </row>
    <row r="1166" spans="1:4" s="273" customFormat="1">
      <c r="A1166" s="39"/>
      <c r="B1166" s="271"/>
      <c r="C1166" s="271"/>
      <c r="D1166" s="310"/>
    </row>
    <row r="1167" spans="1:4" s="273" customFormat="1">
      <c r="A1167" s="39"/>
      <c r="B1167" s="271"/>
      <c r="C1167" s="271"/>
      <c r="D1167" s="310"/>
    </row>
    <row r="1168" spans="1:4" s="273" customFormat="1">
      <c r="A1168" s="39"/>
      <c r="B1168" s="271"/>
      <c r="C1168" s="271"/>
      <c r="D1168" s="310"/>
    </row>
    <row r="1169" spans="1:12" s="273" customFormat="1">
      <c r="A1169" s="39"/>
      <c r="B1169" s="271"/>
      <c r="C1169" s="271"/>
      <c r="D1169" s="310"/>
    </row>
    <row r="1170" spans="1:12" s="273" customFormat="1">
      <c r="A1170" s="39"/>
      <c r="B1170" s="271"/>
      <c r="C1170" s="271"/>
      <c r="D1170" s="310"/>
    </row>
    <row r="1171" spans="1:12" s="273" customFormat="1">
      <c r="A1171" s="39"/>
      <c r="B1171" s="271"/>
      <c r="C1171" s="271"/>
      <c r="D1171" s="310"/>
    </row>
    <row r="1172" spans="1:12" s="273" customFormat="1">
      <c r="A1172" s="39"/>
      <c r="B1172" s="271"/>
      <c r="C1172" s="271"/>
      <c r="D1172" s="310"/>
    </row>
    <row r="1173" spans="1:12" s="273" customFormat="1">
      <c r="A1173" s="39"/>
      <c r="B1173" s="271"/>
      <c r="C1173" s="271"/>
      <c r="D1173" s="310"/>
    </row>
    <row r="1174" spans="1:12" s="273" customFormat="1">
      <c r="A1174" s="39"/>
      <c r="B1174" s="271"/>
      <c r="C1174" s="271"/>
      <c r="D1174" s="310"/>
    </row>
    <row r="1175" spans="1:12" s="273" customFormat="1" ht="15.75" thickBot="1">
      <c r="A1175" s="40"/>
      <c r="B1175" s="191"/>
      <c r="C1175" s="191"/>
      <c r="D1175" s="311"/>
    </row>
    <row r="1176" spans="1:12" s="273" customFormat="1" ht="15.75" thickBot="1">
      <c r="A1176" s="274"/>
      <c r="B1176" s="615" t="s">
        <v>1702</v>
      </c>
      <c r="C1176" s="616"/>
      <c r="D1176" s="299" t="s">
        <v>221</v>
      </c>
      <c r="F1176" s="618" t="s">
        <v>1702</v>
      </c>
      <c r="G1176" s="619"/>
      <c r="H1176" s="619"/>
      <c r="I1176" s="619"/>
      <c r="J1176" s="619"/>
      <c r="K1176" s="619"/>
      <c r="L1176" s="620"/>
    </row>
    <row r="1177" spans="1:12" s="273" customFormat="1" ht="15.75" thickBot="1">
      <c r="A1177" s="183" t="s">
        <v>222</v>
      </c>
      <c r="B1177" s="184" t="s">
        <v>223</v>
      </c>
      <c r="C1177" s="184" t="s">
        <v>224</v>
      </c>
      <c r="D1177" s="185" t="s">
        <v>123</v>
      </c>
      <c r="F1177" s="621" t="s">
        <v>223</v>
      </c>
      <c r="G1177" s="400"/>
      <c r="H1177" s="400"/>
      <c r="I1177" s="400"/>
      <c r="J1177" s="401"/>
      <c r="K1177" s="323" t="s">
        <v>39</v>
      </c>
      <c r="L1177" s="324" t="s">
        <v>1868</v>
      </c>
    </row>
    <row r="1178" spans="1:12" s="273" customFormat="1" ht="15.75" thickBot="1">
      <c r="A1178" s="609" t="s">
        <v>1703</v>
      </c>
      <c r="B1178" s="610"/>
      <c r="C1178" s="610"/>
      <c r="D1178" s="611"/>
      <c r="F1178" s="622" t="s">
        <v>1920</v>
      </c>
      <c r="G1178" s="530"/>
      <c r="H1178" s="530"/>
      <c r="I1178" s="530"/>
      <c r="J1178" s="623"/>
      <c r="K1178" s="322">
        <v>1</v>
      </c>
      <c r="L1178" s="51"/>
    </row>
    <row r="1179" spans="1:12" s="273" customFormat="1" ht="15.75" thickBot="1">
      <c r="A1179" s="319" t="s">
        <v>1704</v>
      </c>
      <c r="B1179" s="194" t="s">
        <v>1692</v>
      </c>
      <c r="C1179" s="269" t="s">
        <v>132</v>
      </c>
      <c r="D1179" s="200">
        <v>614</v>
      </c>
      <c r="F1179" s="624" t="s">
        <v>1912</v>
      </c>
      <c r="G1179" s="625"/>
      <c r="H1179" s="625"/>
      <c r="I1179" s="625"/>
      <c r="J1179" s="626"/>
      <c r="K1179" s="245">
        <v>1</v>
      </c>
      <c r="L1179" s="247"/>
    </row>
    <row r="1180" spans="1:12" s="273" customFormat="1" ht="15.75" thickBot="1">
      <c r="A1180" s="609" t="s">
        <v>1705</v>
      </c>
      <c r="B1180" s="610"/>
      <c r="C1180" s="610"/>
      <c r="D1180" s="611"/>
      <c r="F1180" s="624" t="s">
        <v>1921</v>
      </c>
      <c r="G1180" s="625"/>
      <c r="H1180" s="625"/>
      <c r="I1180" s="625"/>
      <c r="J1180" s="626"/>
      <c r="K1180" s="245">
        <v>1</v>
      </c>
      <c r="L1180" s="247"/>
    </row>
    <row r="1181" spans="1:12" s="273" customFormat="1">
      <c r="A1181" s="318" t="s">
        <v>1730</v>
      </c>
      <c r="B1181" s="187" t="s">
        <v>1706</v>
      </c>
      <c r="C1181" s="270" t="s">
        <v>132</v>
      </c>
      <c r="D1181" s="198">
        <v>258</v>
      </c>
      <c r="F1181" s="624" t="s">
        <v>1922</v>
      </c>
      <c r="G1181" s="625"/>
      <c r="H1181" s="625"/>
      <c r="I1181" s="625"/>
      <c r="J1181" s="626"/>
      <c r="K1181" s="245">
        <v>2</v>
      </c>
      <c r="L1181" s="247"/>
    </row>
    <row r="1182" spans="1:12" s="273" customFormat="1">
      <c r="A1182" s="318" t="s">
        <v>1731</v>
      </c>
      <c r="B1182" s="187" t="s">
        <v>1707</v>
      </c>
      <c r="C1182" s="77" t="s">
        <v>278</v>
      </c>
      <c r="D1182" s="198">
        <v>28.9</v>
      </c>
      <c r="F1182" s="624" t="s">
        <v>1923</v>
      </c>
      <c r="G1182" s="625"/>
      <c r="H1182" s="625"/>
      <c r="I1182" s="625"/>
      <c r="J1182" s="626"/>
      <c r="K1182" s="245">
        <v>2</v>
      </c>
      <c r="L1182" s="247"/>
    </row>
    <row r="1183" spans="1:12" s="273" customFormat="1">
      <c r="A1183" s="318" t="s">
        <v>1732</v>
      </c>
      <c r="B1183" s="187" t="s">
        <v>1708</v>
      </c>
      <c r="C1183" s="77" t="s">
        <v>278</v>
      </c>
      <c r="D1183" s="198">
        <v>7.22</v>
      </c>
      <c r="F1183" s="624" t="s">
        <v>1924</v>
      </c>
      <c r="G1183" s="625"/>
      <c r="H1183" s="625"/>
      <c r="I1183" s="625"/>
      <c r="J1183" s="626"/>
      <c r="K1183" s="245">
        <v>2</v>
      </c>
      <c r="L1183" s="247"/>
    </row>
    <row r="1184" spans="1:12" s="273" customFormat="1">
      <c r="A1184" s="318" t="s">
        <v>1733</v>
      </c>
      <c r="B1184" s="187" t="s">
        <v>1709</v>
      </c>
      <c r="C1184" s="77" t="s">
        <v>278</v>
      </c>
      <c r="D1184" s="198">
        <v>14.4</v>
      </c>
      <c r="F1184" s="624" t="s">
        <v>1925</v>
      </c>
      <c r="G1184" s="625"/>
      <c r="H1184" s="625"/>
      <c r="I1184" s="625"/>
      <c r="J1184" s="626"/>
      <c r="K1184" s="245">
        <v>2</v>
      </c>
      <c r="L1184" s="247"/>
    </row>
    <row r="1185" spans="1:12" s="273" customFormat="1">
      <c r="A1185" s="318" t="s">
        <v>1734</v>
      </c>
      <c r="B1185" s="187" t="s">
        <v>1710</v>
      </c>
      <c r="C1185" s="77" t="s">
        <v>278</v>
      </c>
      <c r="D1185" s="198">
        <v>4.7</v>
      </c>
      <c r="F1185" s="624" t="s">
        <v>1926</v>
      </c>
      <c r="G1185" s="625"/>
      <c r="H1185" s="625"/>
      <c r="I1185" s="625"/>
      <c r="J1185" s="626"/>
      <c r="K1185" s="245">
        <v>3</v>
      </c>
      <c r="L1185" s="247"/>
    </row>
    <row r="1186" spans="1:12" s="273" customFormat="1" ht="15.75" thickBot="1">
      <c r="A1186" s="318" t="s">
        <v>1735</v>
      </c>
      <c r="B1186" s="187" t="s">
        <v>1711</v>
      </c>
      <c r="C1186" s="77" t="s">
        <v>278</v>
      </c>
      <c r="D1186" s="198">
        <v>36.799999999999997</v>
      </c>
      <c r="F1186" s="627" t="s">
        <v>1927</v>
      </c>
      <c r="G1186" s="628"/>
      <c r="H1186" s="628"/>
      <c r="I1186" s="628"/>
      <c r="J1186" s="629"/>
      <c r="K1186" s="249">
        <v>3</v>
      </c>
      <c r="L1186" s="325"/>
    </row>
    <row r="1187" spans="1:12" s="273" customFormat="1">
      <c r="A1187" s="318" t="s">
        <v>1736</v>
      </c>
      <c r="B1187" s="187" t="s">
        <v>1712</v>
      </c>
      <c r="C1187" s="77" t="s">
        <v>230</v>
      </c>
      <c r="D1187" s="198">
        <v>132</v>
      </c>
      <c r="F1187" s="214"/>
      <c r="G1187" s="214"/>
      <c r="H1187" s="214"/>
      <c r="I1187" s="214"/>
      <c r="J1187" s="214"/>
      <c r="K1187" s="304"/>
      <c r="L1187" s="304"/>
    </row>
    <row r="1188" spans="1:12" s="273" customFormat="1">
      <c r="A1188" s="318" t="s">
        <v>1737</v>
      </c>
      <c r="B1188" s="187" t="s">
        <v>1713</v>
      </c>
      <c r="C1188" s="77" t="s">
        <v>278</v>
      </c>
      <c r="D1188" s="198">
        <v>176</v>
      </c>
      <c r="F1188" s="214"/>
      <c r="G1188" s="214"/>
      <c r="H1188" s="214"/>
      <c r="I1188" s="214"/>
      <c r="J1188" s="214"/>
      <c r="K1188" s="304"/>
      <c r="L1188" s="304"/>
    </row>
    <row r="1189" spans="1:12" s="273" customFormat="1">
      <c r="A1189" s="318" t="s">
        <v>1738</v>
      </c>
      <c r="B1189" s="187" t="s">
        <v>1714</v>
      </c>
      <c r="C1189" s="77" t="s">
        <v>278</v>
      </c>
      <c r="D1189" s="198">
        <v>129</v>
      </c>
      <c r="F1189" s="214"/>
      <c r="G1189" s="214"/>
      <c r="H1189" s="214"/>
      <c r="I1189" s="214"/>
      <c r="J1189" s="214"/>
      <c r="K1189" s="304"/>
      <c r="L1189" s="304"/>
    </row>
    <row r="1190" spans="1:12" s="273" customFormat="1">
      <c r="A1190" s="318" t="s">
        <v>1739</v>
      </c>
      <c r="B1190" s="187" t="s">
        <v>1715</v>
      </c>
      <c r="C1190" s="77" t="s">
        <v>278</v>
      </c>
      <c r="D1190" s="198">
        <v>39.700000000000003</v>
      </c>
      <c r="F1190" s="214"/>
      <c r="G1190" s="214"/>
      <c r="H1190" s="214"/>
      <c r="I1190" s="214"/>
      <c r="J1190" s="214"/>
      <c r="K1190" s="304"/>
      <c r="L1190" s="304"/>
    </row>
    <row r="1191" spans="1:12" s="273" customFormat="1">
      <c r="A1191" s="318" t="s">
        <v>1740</v>
      </c>
      <c r="B1191" s="187" t="s">
        <v>1716</v>
      </c>
      <c r="C1191" s="77" t="s">
        <v>330</v>
      </c>
      <c r="D1191" s="198">
        <v>52</v>
      </c>
      <c r="F1191" s="214"/>
      <c r="G1191" s="214"/>
      <c r="H1191" s="214"/>
      <c r="I1191" s="214"/>
      <c r="J1191" s="214"/>
      <c r="K1191" s="304"/>
      <c r="L1191" s="304"/>
    </row>
    <row r="1192" spans="1:12" s="273" customFormat="1">
      <c r="A1192" s="318" t="s">
        <v>1741</v>
      </c>
      <c r="B1192" s="187" t="s">
        <v>1717</v>
      </c>
      <c r="C1192" s="77" t="s">
        <v>132</v>
      </c>
      <c r="D1192" s="198">
        <v>14.4</v>
      </c>
      <c r="F1192" s="214"/>
      <c r="G1192" s="214"/>
      <c r="H1192" s="214"/>
      <c r="I1192" s="214"/>
      <c r="J1192" s="214"/>
      <c r="K1192" s="304"/>
      <c r="L1192" s="304"/>
    </row>
    <row r="1193" spans="1:12" s="273" customFormat="1">
      <c r="A1193" s="318" t="s">
        <v>1742</v>
      </c>
      <c r="B1193" s="187" t="s">
        <v>1718</v>
      </c>
      <c r="C1193" s="77" t="s">
        <v>278</v>
      </c>
      <c r="D1193" s="198">
        <v>15.5</v>
      </c>
      <c r="F1193" s="214"/>
      <c r="G1193" s="214"/>
      <c r="H1193" s="214"/>
      <c r="I1193" s="214"/>
      <c r="J1193" s="214"/>
      <c r="K1193" s="304"/>
      <c r="L1193" s="304"/>
    </row>
    <row r="1194" spans="1:12" s="273" customFormat="1">
      <c r="A1194" s="39"/>
      <c r="B1194" s="190" t="s">
        <v>1719</v>
      </c>
      <c r="C1194" s="271"/>
      <c r="D1194" s="310"/>
      <c r="F1194" s="214"/>
      <c r="G1194" s="214"/>
      <c r="H1194" s="214"/>
      <c r="I1194" s="214"/>
      <c r="J1194" s="214"/>
      <c r="K1194" s="304"/>
      <c r="L1194" s="304"/>
    </row>
    <row r="1195" spans="1:12" s="273" customFormat="1">
      <c r="A1195" s="318" t="s">
        <v>1743</v>
      </c>
      <c r="B1195" s="187" t="s">
        <v>1720</v>
      </c>
      <c r="C1195" s="77" t="s">
        <v>278</v>
      </c>
      <c r="D1195" s="198">
        <v>1130</v>
      </c>
      <c r="F1195" s="214"/>
      <c r="G1195" s="214"/>
      <c r="H1195" s="214"/>
      <c r="I1195" s="214"/>
      <c r="J1195" s="214"/>
      <c r="K1195" s="304"/>
      <c r="L1195" s="304"/>
    </row>
    <row r="1196" spans="1:12" s="273" customFormat="1">
      <c r="A1196" s="318" t="s">
        <v>1744</v>
      </c>
      <c r="B1196" s="187" t="s">
        <v>1721</v>
      </c>
      <c r="C1196" s="77" t="s">
        <v>278</v>
      </c>
      <c r="D1196" s="198">
        <v>1730</v>
      </c>
      <c r="F1196" s="214"/>
      <c r="G1196" s="214"/>
      <c r="H1196" s="214"/>
      <c r="I1196" s="214"/>
      <c r="J1196" s="214"/>
      <c r="K1196" s="304"/>
      <c r="L1196" s="304"/>
    </row>
    <row r="1197" spans="1:12" s="273" customFormat="1">
      <c r="A1197" s="318" t="s">
        <v>1745</v>
      </c>
      <c r="B1197" s="187" t="s">
        <v>1722</v>
      </c>
      <c r="C1197" s="77" t="s">
        <v>278</v>
      </c>
      <c r="D1197" s="198">
        <v>2330</v>
      </c>
      <c r="F1197" s="214"/>
      <c r="G1197" s="214"/>
      <c r="H1197" s="214"/>
      <c r="I1197" s="214"/>
      <c r="J1197" s="214"/>
      <c r="K1197" s="304"/>
      <c r="L1197" s="304"/>
    </row>
    <row r="1198" spans="1:12" s="273" customFormat="1">
      <c r="A1198" s="318" t="s">
        <v>1746</v>
      </c>
      <c r="B1198" s="187" t="s">
        <v>1723</v>
      </c>
      <c r="C1198" s="77" t="s">
        <v>278</v>
      </c>
      <c r="D1198" s="198">
        <v>2930</v>
      </c>
      <c r="F1198" s="214"/>
      <c r="G1198" s="214"/>
      <c r="H1198" s="214"/>
      <c r="I1198" s="214"/>
      <c r="J1198" s="214"/>
      <c r="K1198" s="304"/>
      <c r="L1198" s="304"/>
    </row>
    <row r="1199" spans="1:12" s="273" customFormat="1">
      <c r="A1199" s="39"/>
      <c r="B1199" s="190" t="s">
        <v>1724</v>
      </c>
      <c r="C1199" s="271"/>
      <c r="D1199" s="310"/>
      <c r="F1199" s="214"/>
      <c r="G1199" s="214"/>
      <c r="H1199" s="214"/>
      <c r="I1199" s="214"/>
      <c r="J1199" s="214"/>
      <c r="K1199" s="304"/>
      <c r="L1199" s="304"/>
    </row>
    <row r="1200" spans="1:12" s="273" customFormat="1">
      <c r="A1200" s="318" t="s">
        <v>1747</v>
      </c>
      <c r="B1200" s="187" t="s">
        <v>1725</v>
      </c>
      <c r="C1200" s="77" t="s">
        <v>278</v>
      </c>
      <c r="D1200" s="198">
        <v>353</v>
      </c>
      <c r="F1200" s="214"/>
      <c r="G1200" s="214"/>
      <c r="H1200" s="214"/>
      <c r="I1200" s="214"/>
      <c r="J1200" s="214"/>
      <c r="K1200" s="304"/>
      <c r="L1200" s="304"/>
    </row>
    <row r="1201" spans="1:12" s="273" customFormat="1">
      <c r="A1201" s="318" t="s">
        <v>1748</v>
      </c>
      <c r="B1201" s="187" t="s">
        <v>1726</v>
      </c>
      <c r="C1201" s="77" t="s">
        <v>278</v>
      </c>
      <c r="D1201" s="198">
        <v>173</v>
      </c>
      <c r="F1201" s="214"/>
      <c r="G1201" s="214"/>
      <c r="H1201" s="214"/>
      <c r="I1201" s="214"/>
      <c r="J1201" s="214"/>
      <c r="K1201" s="304"/>
      <c r="L1201" s="304"/>
    </row>
    <row r="1202" spans="1:12" s="273" customFormat="1">
      <c r="A1202" s="39"/>
      <c r="B1202" s="190" t="s">
        <v>1068</v>
      </c>
      <c r="C1202" s="271"/>
      <c r="D1202" s="310"/>
      <c r="F1202" s="214"/>
      <c r="G1202" s="214"/>
      <c r="H1202" s="214"/>
      <c r="I1202" s="214"/>
      <c r="J1202" s="214"/>
      <c r="K1202" s="304"/>
      <c r="L1202" s="304"/>
    </row>
    <row r="1203" spans="1:12" s="273" customFormat="1">
      <c r="A1203" s="318" t="s">
        <v>1749</v>
      </c>
      <c r="B1203" s="187" t="s">
        <v>1727</v>
      </c>
      <c r="C1203" s="77" t="s">
        <v>278</v>
      </c>
      <c r="D1203" s="198">
        <v>39.700000000000003</v>
      </c>
      <c r="F1203" s="214"/>
      <c r="G1203" s="214"/>
      <c r="H1203" s="214"/>
      <c r="I1203" s="214"/>
      <c r="J1203" s="214"/>
      <c r="K1203" s="304"/>
      <c r="L1203" s="304"/>
    </row>
    <row r="1204" spans="1:12" s="273" customFormat="1">
      <c r="A1204" s="318" t="s">
        <v>1750</v>
      </c>
      <c r="B1204" s="187" t="s">
        <v>1728</v>
      </c>
      <c r="C1204" s="77" t="s">
        <v>278</v>
      </c>
      <c r="D1204" s="198">
        <v>33.6</v>
      </c>
      <c r="F1204" s="214"/>
      <c r="G1204" s="214"/>
      <c r="H1204" s="214"/>
      <c r="I1204" s="214"/>
      <c r="J1204" s="214"/>
      <c r="K1204" s="304"/>
      <c r="L1204" s="304"/>
    </row>
    <row r="1205" spans="1:12" s="273" customFormat="1">
      <c r="A1205" s="318" t="s">
        <v>1751</v>
      </c>
      <c r="B1205" s="187" t="s">
        <v>1729</v>
      </c>
      <c r="C1205" s="77" t="s">
        <v>278</v>
      </c>
      <c r="D1205" s="198">
        <v>174</v>
      </c>
      <c r="F1205" s="214"/>
      <c r="G1205" s="214"/>
      <c r="H1205" s="214"/>
      <c r="I1205" s="214"/>
      <c r="J1205" s="214"/>
      <c r="K1205" s="304"/>
      <c r="L1205" s="304"/>
    </row>
    <row r="1206" spans="1:12" s="273" customFormat="1" ht="15.75" thickBot="1">
      <c r="A1206" s="319" t="s">
        <v>1752</v>
      </c>
      <c r="B1206" s="194" t="s">
        <v>1753</v>
      </c>
      <c r="C1206" s="199" t="s">
        <v>278</v>
      </c>
      <c r="D1206" s="200">
        <v>43.7</v>
      </c>
      <c r="F1206" s="214"/>
      <c r="G1206" s="214"/>
      <c r="H1206" s="214"/>
      <c r="I1206" s="214"/>
      <c r="J1206" s="214"/>
      <c r="K1206" s="304"/>
      <c r="L1206" s="304"/>
    </row>
    <row r="1207" spans="1:12" s="273" customFormat="1" ht="15.75" thickBot="1">
      <c r="A1207" s="609" t="s">
        <v>1754</v>
      </c>
      <c r="B1207" s="610"/>
      <c r="C1207" s="610"/>
      <c r="D1207" s="611"/>
      <c r="F1207" s="214"/>
      <c r="G1207" s="214"/>
      <c r="H1207" s="214"/>
      <c r="I1207" s="214"/>
      <c r="J1207" s="214"/>
      <c r="K1207" s="304"/>
      <c r="L1207" s="304"/>
    </row>
    <row r="1208" spans="1:12" s="273" customFormat="1">
      <c r="A1208" s="318" t="s">
        <v>1755</v>
      </c>
      <c r="B1208" s="187" t="s">
        <v>1442</v>
      </c>
      <c r="C1208" s="270" t="s">
        <v>278</v>
      </c>
      <c r="D1208" s="198">
        <v>865</v>
      </c>
      <c r="F1208" s="214"/>
      <c r="G1208" s="214"/>
      <c r="H1208" s="214"/>
      <c r="I1208" s="214"/>
      <c r="J1208" s="214"/>
      <c r="K1208" s="304"/>
      <c r="L1208" s="304"/>
    </row>
    <row r="1209" spans="1:12" s="273" customFormat="1">
      <c r="A1209" s="318" t="s">
        <v>1756</v>
      </c>
      <c r="B1209" s="187" t="s">
        <v>1758</v>
      </c>
      <c r="C1209" s="77" t="s">
        <v>278</v>
      </c>
      <c r="D1209" s="198">
        <v>316</v>
      </c>
      <c r="F1209" s="214"/>
      <c r="G1209" s="214"/>
      <c r="H1209" s="214"/>
      <c r="I1209" s="214"/>
      <c r="J1209" s="214"/>
      <c r="K1209" s="304"/>
      <c r="L1209" s="304"/>
    </row>
    <row r="1210" spans="1:12" s="273" customFormat="1" ht="15.75" thickBot="1">
      <c r="A1210" s="319" t="s">
        <v>1757</v>
      </c>
      <c r="B1210" s="194" t="s">
        <v>1444</v>
      </c>
      <c r="C1210" s="199" t="s">
        <v>278</v>
      </c>
      <c r="D1210" s="200">
        <v>316</v>
      </c>
      <c r="F1210" s="214"/>
      <c r="G1210" s="214"/>
      <c r="H1210" s="214"/>
      <c r="I1210" s="214"/>
      <c r="J1210" s="214"/>
      <c r="K1210" s="304"/>
      <c r="L1210" s="304"/>
    </row>
    <row r="1211" spans="1:12" s="273" customFormat="1" ht="15.75" thickBot="1">
      <c r="A1211" s="609" t="s">
        <v>1759</v>
      </c>
      <c r="B1211" s="610"/>
      <c r="C1211" s="610"/>
      <c r="D1211" s="611"/>
    </row>
    <row r="1212" spans="1:12" s="273" customFormat="1">
      <c r="A1212" s="318" t="s">
        <v>1770</v>
      </c>
      <c r="B1212" s="187" t="s">
        <v>1760</v>
      </c>
      <c r="C1212" s="77" t="s">
        <v>278</v>
      </c>
      <c r="D1212" s="198">
        <v>213</v>
      </c>
    </row>
    <row r="1213" spans="1:12" s="273" customFormat="1">
      <c r="A1213" s="318" t="s">
        <v>1771</v>
      </c>
      <c r="B1213" s="187" t="s">
        <v>1761</v>
      </c>
      <c r="C1213" s="77" t="s">
        <v>278</v>
      </c>
      <c r="D1213" s="198">
        <v>241</v>
      </c>
    </row>
    <row r="1214" spans="1:12" s="273" customFormat="1">
      <c r="A1214" s="318" t="s">
        <v>1772</v>
      </c>
      <c r="B1214" s="187" t="s">
        <v>1762</v>
      </c>
      <c r="C1214" s="77" t="s">
        <v>278</v>
      </c>
      <c r="D1214" s="198">
        <v>36.1</v>
      </c>
    </row>
    <row r="1215" spans="1:12" s="273" customFormat="1">
      <c r="A1215" s="318" t="s">
        <v>1773</v>
      </c>
      <c r="B1215" s="187" t="s">
        <v>1763</v>
      </c>
      <c r="C1215" s="77" t="s">
        <v>278</v>
      </c>
      <c r="D1215" s="198">
        <v>67.7</v>
      </c>
    </row>
    <row r="1216" spans="1:12" s="273" customFormat="1">
      <c r="A1216" s="318" t="s">
        <v>1774</v>
      </c>
      <c r="B1216" s="187" t="s">
        <v>1764</v>
      </c>
      <c r="C1216" s="77" t="s">
        <v>278</v>
      </c>
      <c r="D1216" s="198">
        <v>443</v>
      </c>
    </row>
    <row r="1217" spans="1:4" s="273" customFormat="1">
      <c r="A1217" s="39"/>
      <c r="B1217" s="190" t="s">
        <v>1765</v>
      </c>
      <c r="C1217" s="271"/>
      <c r="D1217" s="310"/>
    </row>
    <row r="1218" spans="1:4" s="273" customFormat="1">
      <c r="A1218" s="39"/>
      <c r="B1218" s="190" t="s">
        <v>1784</v>
      </c>
      <c r="C1218" s="271"/>
      <c r="D1218" s="310"/>
    </row>
    <row r="1219" spans="1:4" s="273" customFormat="1">
      <c r="A1219" s="318" t="s">
        <v>1775</v>
      </c>
      <c r="B1219" s="187" t="s">
        <v>1766</v>
      </c>
      <c r="C1219" s="77" t="s">
        <v>278</v>
      </c>
      <c r="D1219" s="198">
        <v>1300</v>
      </c>
    </row>
    <row r="1220" spans="1:4" s="273" customFormat="1">
      <c r="A1220" s="318" t="s">
        <v>1776</v>
      </c>
      <c r="B1220" s="187" t="s">
        <v>1767</v>
      </c>
      <c r="C1220" s="77" t="s">
        <v>278</v>
      </c>
      <c r="D1220" s="198">
        <v>1870</v>
      </c>
    </row>
    <row r="1221" spans="1:4" s="273" customFormat="1">
      <c r="A1221" s="39"/>
      <c r="B1221" s="190" t="s">
        <v>1785</v>
      </c>
      <c r="C1221" s="271"/>
      <c r="D1221" s="310"/>
    </row>
    <row r="1222" spans="1:4" s="273" customFormat="1">
      <c r="A1222" s="318" t="s">
        <v>1777</v>
      </c>
      <c r="B1222" s="187" t="s">
        <v>1766</v>
      </c>
      <c r="C1222" s="77" t="s">
        <v>278</v>
      </c>
      <c r="D1222" s="198">
        <v>1170</v>
      </c>
    </row>
    <row r="1223" spans="1:4" s="273" customFormat="1">
      <c r="A1223" s="318" t="s">
        <v>1778</v>
      </c>
      <c r="B1223" s="187" t="s">
        <v>1767</v>
      </c>
      <c r="C1223" s="77" t="s">
        <v>278</v>
      </c>
      <c r="D1223" s="198">
        <v>1600</v>
      </c>
    </row>
    <row r="1224" spans="1:4" s="273" customFormat="1" ht="15.75" thickBot="1">
      <c r="A1224" s="319"/>
      <c r="B1224" s="194"/>
      <c r="C1224" s="199"/>
      <c r="D1224" s="200"/>
    </row>
    <row r="1225" spans="1:4" s="273" customFormat="1" ht="15.75" thickBot="1">
      <c r="A1225" s="274"/>
      <c r="B1225" s="272"/>
      <c r="C1225" s="272"/>
      <c r="D1225" s="299" t="s">
        <v>280</v>
      </c>
    </row>
    <row r="1226" spans="1:4" s="273" customFormat="1">
      <c r="A1226" s="183" t="s">
        <v>222</v>
      </c>
      <c r="B1226" s="184" t="s">
        <v>223</v>
      </c>
      <c r="C1226" s="184" t="s">
        <v>224</v>
      </c>
      <c r="D1226" s="185" t="s">
        <v>123</v>
      </c>
    </row>
    <row r="1227" spans="1:4" s="273" customFormat="1">
      <c r="A1227" s="39"/>
      <c r="B1227" s="190" t="s">
        <v>1768</v>
      </c>
      <c r="C1227" s="271"/>
      <c r="D1227" s="310"/>
    </row>
    <row r="1228" spans="1:4" s="273" customFormat="1">
      <c r="A1228" s="39"/>
      <c r="B1228" s="190" t="s">
        <v>1769</v>
      </c>
      <c r="C1228" s="271"/>
      <c r="D1228" s="310"/>
    </row>
    <row r="1229" spans="1:4" s="273" customFormat="1">
      <c r="A1229" s="318" t="s">
        <v>1780</v>
      </c>
      <c r="B1229" s="187" t="s">
        <v>1766</v>
      </c>
      <c r="C1229" s="77" t="s">
        <v>278</v>
      </c>
      <c r="D1229" s="198">
        <v>654</v>
      </c>
    </row>
    <row r="1230" spans="1:4" s="273" customFormat="1">
      <c r="A1230" s="318" t="s">
        <v>1781</v>
      </c>
      <c r="B1230" s="187" t="s">
        <v>1767</v>
      </c>
      <c r="C1230" s="77" t="s">
        <v>278</v>
      </c>
      <c r="D1230" s="198">
        <v>870</v>
      </c>
    </row>
    <row r="1231" spans="1:4" s="273" customFormat="1">
      <c r="A1231" s="39"/>
      <c r="B1231" s="190" t="s">
        <v>1779</v>
      </c>
      <c r="C1231" s="271"/>
      <c r="D1231" s="310"/>
    </row>
    <row r="1232" spans="1:4" s="273" customFormat="1">
      <c r="A1232" s="318" t="s">
        <v>1782</v>
      </c>
      <c r="B1232" s="187" t="s">
        <v>1766</v>
      </c>
      <c r="C1232" s="77" t="s">
        <v>278</v>
      </c>
      <c r="D1232" s="198">
        <v>358</v>
      </c>
    </row>
    <row r="1233" spans="1:4" s="273" customFormat="1">
      <c r="A1233" s="318" t="s">
        <v>1783</v>
      </c>
      <c r="B1233" s="187" t="s">
        <v>1767</v>
      </c>
      <c r="C1233" s="77" t="s">
        <v>278</v>
      </c>
      <c r="D1233" s="198">
        <v>488</v>
      </c>
    </row>
    <row r="1234" spans="1:4" s="273" customFormat="1">
      <c r="A1234" s="39"/>
      <c r="B1234" s="190" t="s">
        <v>1786</v>
      </c>
      <c r="C1234" s="271"/>
      <c r="D1234" s="310"/>
    </row>
    <row r="1235" spans="1:4" s="273" customFormat="1">
      <c r="A1235" s="318" t="s">
        <v>1792</v>
      </c>
      <c r="B1235" s="187" t="s">
        <v>1787</v>
      </c>
      <c r="C1235" s="77" t="s">
        <v>230</v>
      </c>
      <c r="D1235" s="198">
        <v>26.6</v>
      </c>
    </row>
    <row r="1236" spans="1:4" s="273" customFormat="1">
      <c r="A1236" s="318" t="s">
        <v>1793</v>
      </c>
      <c r="B1236" s="187" t="s">
        <v>1788</v>
      </c>
      <c r="C1236" s="77" t="s">
        <v>278</v>
      </c>
      <c r="D1236" s="198">
        <v>102</v>
      </c>
    </row>
    <row r="1237" spans="1:4" s="273" customFormat="1">
      <c r="A1237" s="318" t="s">
        <v>1794</v>
      </c>
      <c r="B1237" s="187" t="s">
        <v>1789</v>
      </c>
      <c r="C1237" s="77" t="s">
        <v>278</v>
      </c>
      <c r="D1237" s="198">
        <v>205</v>
      </c>
    </row>
    <row r="1238" spans="1:4" s="273" customFormat="1">
      <c r="A1238" s="318" t="s">
        <v>1795</v>
      </c>
      <c r="B1238" s="187" t="s">
        <v>1790</v>
      </c>
      <c r="C1238" s="77" t="s">
        <v>278</v>
      </c>
      <c r="D1238" s="198">
        <v>205</v>
      </c>
    </row>
    <row r="1239" spans="1:4" s="273" customFormat="1">
      <c r="A1239" s="318" t="s">
        <v>1796</v>
      </c>
      <c r="B1239" s="187" t="s">
        <v>1079</v>
      </c>
      <c r="C1239" s="77" t="s">
        <v>278</v>
      </c>
      <c r="D1239" s="198">
        <v>222</v>
      </c>
    </row>
    <row r="1240" spans="1:4" s="273" customFormat="1">
      <c r="A1240" s="318" t="s">
        <v>1797</v>
      </c>
      <c r="B1240" s="187" t="s">
        <v>1791</v>
      </c>
      <c r="C1240" s="77" t="s">
        <v>278</v>
      </c>
      <c r="D1240" s="198">
        <v>102</v>
      </c>
    </row>
    <row r="1241" spans="1:4" s="273" customFormat="1">
      <c r="A1241" s="318" t="s">
        <v>1798</v>
      </c>
      <c r="B1241" s="187" t="s">
        <v>1506</v>
      </c>
      <c r="C1241" s="77" t="s">
        <v>278</v>
      </c>
      <c r="D1241" s="198">
        <v>72.2</v>
      </c>
    </row>
    <row r="1242" spans="1:4" s="273" customFormat="1" ht="15.75" thickBot="1">
      <c r="A1242" s="319" t="s">
        <v>1799</v>
      </c>
      <c r="B1242" s="194" t="s">
        <v>1507</v>
      </c>
      <c r="C1242" s="199" t="s">
        <v>230</v>
      </c>
      <c r="D1242" s="200">
        <v>235</v>
      </c>
    </row>
    <row r="1243" spans="1:4" s="273" customFormat="1" ht="15.75" thickBot="1">
      <c r="A1243" s="609" t="s">
        <v>1800</v>
      </c>
      <c r="B1243" s="610"/>
      <c r="C1243" s="610"/>
      <c r="D1243" s="611"/>
    </row>
    <row r="1244" spans="1:4" s="273" customFormat="1">
      <c r="A1244" s="318" t="s">
        <v>1801</v>
      </c>
      <c r="B1244" s="187" t="s">
        <v>360</v>
      </c>
      <c r="C1244" s="77" t="s">
        <v>278</v>
      </c>
      <c r="D1244" s="198">
        <v>733</v>
      </c>
    </row>
    <row r="1245" spans="1:4" s="273" customFormat="1">
      <c r="A1245" s="318" t="s">
        <v>1802</v>
      </c>
      <c r="B1245" s="187" t="s">
        <v>369</v>
      </c>
      <c r="C1245" s="77" t="s">
        <v>278</v>
      </c>
      <c r="D1245" s="198">
        <v>1040</v>
      </c>
    </row>
    <row r="1246" spans="1:4" s="273" customFormat="1" ht="15.75" thickBot="1">
      <c r="A1246" s="319" t="s">
        <v>1803</v>
      </c>
      <c r="B1246" s="194" t="s">
        <v>1804</v>
      </c>
      <c r="C1246" s="199" t="s">
        <v>278</v>
      </c>
      <c r="D1246" s="200">
        <v>1720</v>
      </c>
    </row>
    <row r="1247" spans="1:4" s="273" customFormat="1" ht="15.75" thickBot="1">
      <c r="A1247" s="609" t="s">
        <v>1805</v>
      </c>
      <c r="B1247" s="610"/>
      <c r="C1247" s="610"/>
      <c r="D1247" s="611"/>
    </row>
    <row r="1248" spans="1:4" s="273" customFormat="1">
      <c r="A1248" s="39"/>
      <c r="B1248" s="190" t="s">
        <v>1786</v>
      </c>
      <c r="C1248" s="77"/>
      <c r="D1248" s="310"/>
    </row>
    <row r="1249" spans="1:4" s="273" customFormat="1">
      <c r="A1249" s="318" t="s">
        <v>1813</v>
      </c>
      <c r="B1249" s="187" t="s">
        <v>1806</v>
      </c>
      <c r="C1249" s="77" t="s">
        <v>278</v>
      </c>
      <c r="D1249" s="198">
        <v>125</v>
      </c>
    </row>
    <row r="1250" spans="1:4" s="273" customFormat="1">
      <c r="A1250" s="318" t="s">
        <v>1815</v>
      </c>
      <c r="B1250" s="187" t="s">
        <v>1807</v>
      </c>
      <c r="C1250" s="77" t="s">
        <v>1812</v>
      </c>
      <c r="D1250" s="198">
        <v>187</v>
      </c>
    </row>
    <row r="1251" spans="1:4" s="273" customFormat="1">
      <c r="A1251" s="318" t="s">
        <v>1816</v>
      </c>
      <c r="B1251" s="187" t="s">
        <v>1808</v>
      </c>
      <c r="C1251" s="77" t="s">
        <v>278</v>
      </c>
      <c r="D1251" s="198">
        <v>48.3</v>
      </c>
    </row>
    <row r="1252" spans="1:4" s="273" customFormat="1">
      <c r="A1252" s="318" t="s">
        <v>1817</v>
      </c>
      <c r="B1252" s="187" t="s">
        <v>1809</v>
      </c>
      <c r="C1252" s="77" t="s">
        <v>278</v>
      </c>
      <c r="D1252" s="198">
        <v>356</v>
      </c>
    </row>
    <row r="1253" spans="1:4" s="273" customFormat="1">
      <c r="A1253" s="318" t="s">
        <v>1818</v>
      </c>
      <c r="B1253" s="187" t="s">
        <v>1810</v>
      </c>
      <c r="C1253" s="77" t="s">
        <v>278</v>
      </c>
      <c r="D1253" s="198">
        <v>272</v>
      </c>
    </row>
    <row r="1254" spans="1:4" s="273" customFormat="1">
      <c r="A1254" s="318" t="s">
        <v>1819</v>
      </c>
      <c r="B1254" s="187" t="s">
        <v>1675</v>
      </c>
      <c r="C1254" s="77" t="s">
        <v>278</v>
      </c>
      <c r="D1254" s="198">
        <v>133</v>
      </c>
    </row>
    <row r="1255" spans="1:4" s="273" customFormat="1">
      <c r="A1255" s="318" t="s">
        <v>1820</v>
      </c>
      <c r="B1255" s="187" t="s">
        <v>397</v>
      </c>
      <c r="C1255" s="77" t="s">
        <v>278</v>
      </c>
      <c r="D1255" s="198">
        <v>129</v>
      </c>
    </row>
    <row r="1256" spans="1:4" s="273" customFormat="1">
      <c r="A1256" s="318" t="s">
        <v>1821</v>
      </c>
      <c r="B1256" s="187" t="s">
        <v>1811</v>
      </c>
      <c r="C1256" s="77" t="s">
        <v>278</v>
      </c>
      <c r="D1256" s="198">
        <v>128</v>
      </c>
    </row>
    <row r="1257" spans="1:4" s="273" customFormat="1" ht="15.75" thickBot="1">
      <c r="A1257" s="319" t="s">
        <v>1814</v>
      </c>
      <c r="B1257" s="194" t="s">
        <v>1079</v>
      </c>
      <c r="C1257" s="199" t="s">
        <v>278</v>
      </c>
      <c r="D1257" s="200">
        <v>46.6</v>
      </c>
    </row>
    <row r="1258" spans="1:4" s="273" customFormat="1" ht="15.75" thickBot="1">
      <c r="A1258" s="609" t="s">
        <v>1822</v>
      </c>
      <c r="B1258" s="610"/>
      <c r="C1258" s="610"/>
      <c r="D1258" s="611"/>
    </row>
    <row r="1259" spans="1:4" s="273" customFormat="1">
      <c r="A1259" s="39"/>
      <c r="B1259" s="190" t="s">
        <v>1786</v>
      </c>
      <c r="C1259" s="271"/>
      <c r="D1259" s="310"/>
    </row>
    <row r="1260" spans="1:4" s="273" customFormat="1">
      <c r="A1260" s="318" t="s">
        <v>1830</v>
      </c>
      <c r="B1260" s="187" t="s">
        <v>1823</v>
      </c>
      <c r="C1260" s="77" t="s">
        <v>278</v>
      </c>
      <c r="D1260" s="198">
        <v>269</v>
      </c>
    </row>
    <row r="1261" spans="1:4" s="273" customFormat="1">
      <c r="A1261" s="318" t="s">
        <v>1831</v>
      </c>
      <c r="B1261" s="187" t="s">
        <v>1824</v>
      </c>
      <c r="C1261" s="77" t="s">
        <v>278</v>
      </c>
      <c r="D1261" s="198">
        <v>383</v>
      </c>
    </row>
    <row r="1262" spans="1:4" s="273" customFormat="1">
      <c r="A1262" s="318" t="s">
        <v>1832</v>
      </c>
      <c r="B1262" s="187" t="s">
        <v>1825</v>
      </c>
      <c r="C1262" s="77" t="s">
        <v>278</v>
      </c>
      <c r="D1262" s="198">
        <v>856</v>
      </c>
    </row>
    <row r="1263" spans="1:4" s="273" customFormat="1">
      <c r="A1263" s="318" t="s">
        <v>1833</v>
      </c>
      <c r="B1263" s="187" t="s">
        <v>1826</v>
      </c>
      <c r="C1263" s="77" t="s">
        <v>278</v>
      </c>
      <c r="D1263" s="198">
        <v>367</v>
      </c>
    </row>
    <row r="1264" spans="1:4" s="273" customFormat="1">
      <c r="A1264" s="318" t="s">
        <v>1834</v>
      </c>
      <c r="B1264" s="187" t="s">
        <v>1827</v>
      </c>
      <c r="C1264" s="77" t="s">
        <v>278</v>
      </c>
      <c r="D1264" s="198">
        <v>36.299999999999997</v>
      </c>
    </row>
    <row r="1265" spans="1:4" s="273" customFormat="1">
      <c r="A1265" s="318" t="s">
        <v>1835</v>
      </c>
      <c r="B1265" s="187" t="s">
        <v>1828</v>
      </c>
      <c r="C1265" s="77" t="s">
        <v>278</v>
      </c>
      <c r="D1265" s="198">
        <v>361</v>
      </c>
    </row>
    <row r="1266" spans="1:4" s="273" customFormat="1" ht="15.75" thickBot="1">
      <c r="A1266" s="319" t="s">
        <v>1836</v>
      </c>
      <c r="B1266" s="321" t="s">
        <v>1829</v>
      </c>
      <c r="C1266" s="199" t="s">
        <v>278</v>
      </c>
      <c r="D1266" s="200">
        <v>163</v>
      </c>
    </row>
    <row r="1267" spans="1:4" s="273" customFormat="1" ht="15.75" thickBot="1">
      <c r="A1267" s="609" t="s">
        <v>1837</v>
      </c>
      <c r="B1267" s="610"/>
      <c r="C1267" s="610"/>
      <c r="D1267" s="611"/>
    </row>
    <row r="1268" spans="1:4" s="273" customFormat="1">
      <c r="A1268" s="39"/>
      <c r="B1268" s="190" t="s">
        <v>1838</v>
      </c>
      <c r="C1268" s="271"/>
      <c r="D1268" s="310"/>
    </row>
    <row r="1269" spans="1:4" s="273" customFormat="1">
      <c r="A1269" s="318" t="s">
        <v>1839</v>
      </c>
      <c r="B1269" s="187" t="s">
        <v>1841</v>
      </c>
      <c r="C1269" s="77" t="s">
        <v>278</v>
      </c>
      <c r="D1269" s="198">
        <v>22.6</v>
      </c>
    </row>
    <row r="1270" spans="1:4" s="273" customFormat="1">
      <c r="A1270" s="318" t="s">
        <v>1840</v>
      </c>
      <c r="B1270" s="187" t="s">
        <v>1842</v>
      </c>
      <c r="C1270" s="77" t="s">
        <v>278</v>
      </c>
      <c r="D1270" s="198">
        <v>34.200000000000003</v>
      </c>
    </row>
    <row r="1271" spans="1:4" s="273" customFormat="1">
      <c r="A1271" s="39"/>
      <c r="B1271" s="190" t="s">
        <v>1843</v>
      </c>
      <c r="C1271" s="271"/>
      <c r="D1271" s="310"/>
    </row>
    <row r="1272" spans="1:4" s="273" customFormat="1">
      <c r="A1272" s="318" t="s">
        <v>1846</v>
      </c>
      <c r="B1272" s="187" t="s">
        <v>1844</v>
      </c>
      <c r="C1272" s="77" t="s">
        <v>278</v>
      </c>
      <c r="D1272" s="198">
        <v>30</v>
      </c>
    </row>
    <row r="1273" spans="1:4" s="273" customFormat="1" ht="15.75" thickBot="1">
      <c r="A1273" s="319" t="s">
        <v>1847</v>
      </c>
      <c r="B1273" s="194" t="s">
        <v>1845</v>
      </c>
      <c r="C1273" s="199" t="s">
        <v>278</v>
      </c>
      <c r="D1273" s="200">
        <v>53.1</v>
      </c>
    </row>
    <row r="1274" spans="1:4" s="273" customFormat="1" ht="15.75" thickBot="1">
      <c r="A1274" s="305"/>
      <c r="B1274" s="306"/>
      <c r="C1274" s="306"/>
      <c r="D1274" s="299" t="s">
        <v>337</v>
      </c>
    </row>
    <row r="1275" spans="1:4" s="273" customFormat="1">
      <c r="A1275" s="183" t="s">
        <v>222</v>
      </c>
      <c r="B1275" s="184" t="s">
        <v>223</v>
      </c>
      <c r="C1275" s="184" t="s">
        <v>224</v>
      </c>
      <c r="D1275" s="185" t="s">
        <v>123</v>
      </c>
    </row>
    <row r="1276" spans="1:4" s="273" customFormat="1">
      <c r="A1276" s="39"/>
      <c r="B1276" s="190" t="s">
        <v>1848</v>
      </c>
      <c r="C1276" s="304"/>
      <c r="D1276" s="310"/>
    </row>
    <row r="1277" spans="1:4" s="273" customFormat="1">
      <c r="A1277" s="318" t="s">
        <v>1850</v>
      </c>
      <c r="B1277" s="187" t="s">
        <v>1849</v>
      </c>
      <c r="C1277" s="77" t="s">
        <v>278</v>
      </c>
      <c r="D1277" s="198">
        <v>106</v>
      </c>
    </row>
    <row r="1278" spans="1:4" s="273" customFormat="1" ht="15.75" thickBot="1">
      <c r="A1278" s="319" t="s">
        <v>1851</v>
      </c>
      <c r="B1278" s="194" t="s">
        <v>1461</v>
      </c>
      <c r="C1278" s="199" t="s">
        <v>278</v>
      </c>
      <c r="D1278" s="200">
        <v>155</v>
      </c>
    </row>
    <row r="1279" spans="1:4" s="273" customFormat="1" ht="15.75" thickBot="1">
      <c r="A1279" s="609" t="s">
        <v>1852</v>
      </c>
      <c r="B1279" s="610"/>
      <c r="C1279" s="610"/>
      <c r="D1279" s="611"/>
    </row>
    <row r="1280" spans="1:4" s="273" customFormat="1">
      <c r="A1280" s="39"/>
      <c r="B1280" s="190" t="s">
        <v>1853</v>
      </c>
      <c r="C1280" s="304"/>
      <c r="D1280" s="310"/>
    </row>
    <row r="1281" spans="1:4" s="273" customFormat="1">
      <c r="A1281" s="318" t="s">
        <v>1857</v>
      </c>
      <c r="B1281" s="187" t="s">
        <v>820</v>
      </c>
      <c r="C1281" s="77" t="s">
        <v>230</v>
      </c>
      <c r="D1281" s="198">
        <v>185</v>
      </c>
    </row>
    <row r="1282" spans="1:4" s="273" customFormat="1">
      <c r="A1282" s="318" t="s">
        <v>1858</v>
      </c>
      <c r="B1282" s="187" t="s">
        <v>1854</v>
      </c>
      <c r="C1282" s="77" t="s">
        <v>230</v>
      </c>
      <c r="D1282" s="198">
        <v>184</v>
      </c>
    </row>
    <row r="1283" spans="1:4" s="273" customFormat="1">
      <c r="A1283" s="39"/>
      <c r="B1283" s="190" t="s">
        <v>1855</v>
      </c>
      <c r="C1283" s="304"/>
      <c r="D1283" s="310"/>
    </row>
    <row r="1284" spans="1:4" s="273" customFormat="1">
      <c r="A1284" s="318" t="s">
        <v>1859</v>
      </c>
      <c r="B1284" s="187" t="s">
        <v>820</v>
      </c>
      <c r="C1284" s="77" t="s">
        <v>230</v>
      </c>
      <c r="D1284" s="198">
        <v>102</v>
      </c>
    </row>
    <row r="1285" spans="1:4" s="273" customFormat="1">
      <c r="A1285" s="318" t="s">
        <v>1860</v>
      </c>
      <c r="B1285" s="187" t="s">
        <v>1856</v>
      </c>
      <c r="C1285" s="77" t="s">
        <v>230</v>
      </c>
      <c r="D1285" s="198">
        <v>72.5</v>
      </c>
    </row>
    <row r="1286" spans="1:4" s="273" customFormat="1" ht="15.75" thickBot="1">
      <c r="A1286" s="319" t="s">
        <v>1861</v>
      </c>
      <c r="B1286" s="194" t="s">
        <v>822</v>
      </c>
      <c r="C1286" s="199" t="s">
        <v>230</v>
      </c>
      <c r="D1286" s="200">
        <v>79</v>
      </c>
    </row>
    <row r="1287" spans="1:4" s="273" customFormat="1" ht="15.75" thickBot="1">
      <c r="A1287" s="609" t="s">
        <v>1862</v>
      </c>
      <c r="B1287" s="610"/>
      <c r="C1287" s="610"/>
      <c r="D1287" s="611"/>
    </row>
    <row r="1288" spans="1:4" s="273" customFormat="1">
      <c r="A1288" s="318" t="s">
        <v>1863</v>
      </c>
      <c r="B1288" s="187" t="s">
        <v>1865</v>
      </c>
      <c r="C1288" s="77" t="s">
        <v>230</v>
      </c>
      <c r="D1288" s="198">
        <v>273</v>
      </c>
    </row>
    <row r="1289" spans="1:4" s="273" customFormat="1">
      <c r="A1289" s="318" t="s">
        <v>1864</v>
      </c>
      <c r="B1289" s="187" t="s">
        <v>1866</v>
      </c>
      <c r="C1289" s="77" t="s">
        <v>230</v>
      </c>
      <c r="D1289" s="198">
        <v>39.700000000000003</v>
      </c>
    </row>
    <row r="1290" spans="1:4" s="273" customFormat="1">
      <c r="A1290" s="39"/>
      <c r="B1290" s="304"/>
      <c r="C1290" s="304"/>
      <c r="D1290" s="310"/>
    </row>
    <row r="1291" spans="1:4" s="273" customFormat="1">
      <c r="A1291" s="39"/>
      <c r="B1291" s="304"/>
      <c r="C1291" s="304"/>
      <c r="D1291" s="310"/>
    </row>
    <row r="1292" spans="1:4" s="273" customFormat="1">
      <c r="A1292" s="39"/>
      <c r="B1292" s="304"/>
      <c r="C1292" s="304"/>
      <c r="D1292" s="310"/>
    </row>
    <row r="1293" spans="1:4" s="273" customFormat="1">
      <c r="A1293" s="39"/>
      <c r="B1293" s="304"/>
      <c r="C1293" s="304"/>
      <c r="D1293" s="310"/>
    </row>
    <row r="1294" spans="1:4" s="273" customFormat="1">
      <c r="A1294" s="39"/>
      <c r="B1294" s="304"/>
      <c r="C1294" s="304"/>
      <c r="D1294" s="310"/>
    </row>
    <row r="1295" spans="1:4" s="273" customFormat="1">
      <c r="A1295" s="39"/>
      <c r="B1295" s="304"/>
      <c r="C1295" s="304"/>
      <c r="D1295" s="310"/>
    </row>
    <row r="1296" spans="1:4" s="273" customFormat="1">
      <c r="A1296" s="39"/>
      <c r="B1296" s="304"/>
      <c r="C1296" s="304"/>
      <c r="D1296" s="310"/>
    </row>
    <row r="1297" spans="1:4" s="273" customFormat="1">
      <c r="A1297" s="39"/>
      <c r="B1297" s="304"/>
      <c r="C1297" s="304"/>
      <c r="D1297" s="310"/>
    </row>
    <row r="1298" spans="1:4" s="273" customFormat="1">
      <c r="A1298" s="39"/>
      <c r="B1298" s="304"/>
      <c r="C1298" s="304"/>
      <c r="D1298" s="310"/>
    </row>
    <row r="1299" spans="1:4" s="273" customFormat="1">
      <c r="A1299" s="39"/>
      <c r="B1299" s="304"/>
      <c r="C1299" s="304"/>
      <c r="D1299" s="310"/>
    </row>
    <row r="1300" spans="1:4" s="273" customFormat="1">
      <c r="A1300" s="39"/>
      <c r="B1300" s="304"/>
      <c r="C1300" s="304"/>
      <c r="D1300" s="310"/>
    </row>
    <row r="1301" spans="1:4" s="273" customFormat="1">
      <c r="A1301" s="39"/>
      <c r="B1301" s="304"/>
      <c r="C1301" s="304"/>
      <c r="D1301" s="310"/>
    </row>
    <row r="1302" spans="1:4" s="273" customFormat="1">
      <c r="A1302" s="39"/>
      <c r="B1302" s="304"/>
      <c r="C1302" s="304"/>
      <c r="D1302" s="310"/>
    </row>
    <row r="1303" spans="1:4" s="273" customFormat="1">
      <c r="A1303" s="39"/>
      <c r="B1303" s="304"/>
      <c r="C1303" s="304"/>
      <c r="D1303" s="310"/>
    </row>
    <row r="1304" spans="1:4" s="273" customFormat="1">
      <c r="A1304" s="39"/>
      <c r="B1304" s="304"/>
      <c r="C1304" s="304"/>
      <c r="D1304" s="310"/>
    </row>
    <row r="1305" spans="1:4" s="273" customFormat="1">
      <c r="A1305" s="39"/>
      <c r="B1305" s="304"/>
      <c r="C1305" s="304"/>
      <c r="D1305" s="310"/>
    </row>
    <row r="1306" spans="1:4" s="273" customFormat="1">
      <c r="A1306" s="39"/>
      <c r="B1306" s="304"/>
      <c r="C1306" s="304"/>
      <c r="D1306" s="310"/>
    </row>
    <row r="1307" spans="1:4" s="273" customFormat="1">
      <c r="A1307" s="39"/>
      <c r="B1307" s="304"/>
      <c r="C1307" s="304"/>
      <c r="D1307" s="310"/>
    </row>
    <row r="1308" spans="1:4" s="273" customFormat="1">
      <c r="A1308" s="39"/>
      <c r="B1308" s="304"/>
      <c r="C1308" s="304"/>
      <c r="D1308" s="310"/>
    </row>
    <row r="1309" spans="1:4" s="273" customFormat="1">
      <c r="A1309" s="39"/>
      <c r="B1309" s="304"/>
      <c r="C1309" s="304"/>
      <c r="D1309" s="310"/>
    </row>
    <row r="1310" spans="1:4" s="273" customFormat="1">
      <c r="A1310" s="39"/>
      <c r="B1310" s="304"/>
      <c r="C1310" s="304"/>
      <c r="D1310" s="310"/>
    </row>
    <row r="1311" spans="1:4" s="273" customFormat="1">
      <c r="A1311" s="39"/>
      <c r="B1311" s="304"/>
      <c r="C1311" s="304"/>
      <c r="D1311" s="310"/>
    </row>
    <row r="1312" spans="1:4" s="273" customFormat="1">
      <c r="A1312" s="39"/>
      <c r="B1312" s="304"/>
      <c r="C1312" s="304"/>
      <c r="D1312" s="310"/>
    </row>
    <row r="1313" spans="1:12" s="273" customFormat="1">
      <c r="A1313" s="39"/>
      <c r="B1313" s="304"/>
      <c r="C1313" s="304"/>
      <c r="D1313" s="310"/>
    </row>
    <row r="1314" spans="1:12" s="273" customFormat="1">
      <c r="A1314" s="39"/>
      <c r="B1314" s="304"/>
      <c r="C1314" s="304"/>
      <c r="D1314" s="310"/>
    </row>
    <row r="1315" spans="1:12" s="273" customFormat="1">
      <c r="A1315" s="39"/>
      <c r="B1315" s="304"/>
      <c r="C1315" s="304"/>
      <c r="D1315" s="310"/>
    </row>
    <row r="1316" spans="1:12" s="273" customFormat="1">
      <c r="A1316" s="39"/>
      <c r="B1316" s="304"/>
      <c r="C1316" s="304"/>
      <c r="D1316" s="310"/>
    </row>
    <row r="1317" spans="1:12" s="273" customFormat="1">
      <c r="A1317" s="39"/>
      <c r="B1317" s="304"/>
      <c r="C1317" s="304"/>
      <c r="D1317" s="310"/>
    </row>
    <row r="1318" spans="1:12" s="273" customFormat="1">
      <c r="A1318" s="39"/>
      <c r="B1318" s="304"/>
      <c r="C1318" s="304"/>
      <c r="D1318" s="310"/>
    </row>
    <row r="1319" spans="1:12" s="273" customFormat="1">
      <c r="A1319" s="39"/>
      <c r="B1319" s="304"/>
      <c r="C1319" s="304"/>
      <c r="D1319" s="310"/>
    </row>
    <row r="1320" spans="1:12" s="273" customFormat="1">
      <c r="A1320" s="39"/>
      <c r="B1320" s="304"/>
      <c r="C1320" s="304"/>
      <c r="D1320" s="310"/>
    </row>
    <row r="1321" spans="1:12" s="273" customFormat="1">
      <c r="A1321" s="39"/>
      <c r="B1321" s="304"/>
      <c r="C1321" s="304"/>
      <c r="D1321" s="310"/>
    </row>
    <row r="1322" spans="1:12" s="273" customFormat="1" ht="15.75" thickBot="1">
      <c r="A1322" s="40"/>
      <c r="B1322" s="191"/>
      <c r="C1322" s="191"/>
      <c r="D1322" s="311"/>
    </row>
    <row r="1323" spans="1:12" s="273" customFormat="1" ht="15.75" thickBot="1">
      <c r="A1323" s="617" t="s">
        <v>617</v>
      </c>
      <c r="B1323" s="610"/>
      <c r="C1323" s="610"/>
      <c r="D1323" s="611"/>
    </row>
    <row r="1324" spans="1:12" s="169" customFormat="1">
      <c r="A1324" s="183" t="s">
        <v>222</v>
      </c>
      <c r="B1324" s="184" t="s">
        <v>223</v>
      </c>
      <c r="C1324" s="184" t="s">
        <v>224</v>
      </c>
      <c r="D1324" s="185" t="s">
        <v>123</v>
      </c>
      <c r="F1324" s="273"/>
      <c r="G1324" s="273"/>
      <c r="H1324" s="273"/>
      <c r="I1324" s="273"/>
      <c r="J1324" s="273"/>
      <c r="K1324" s="273"/>
      <c r="L1324" s="273"/>
    </row>
    <row r="1325" spans="1:12" s="169" customFormat="1">
      <c r="A1325" s="39"/>
      <c r="B1325" s="190" t="s">
        <v>618</v>
      </c>
      <c r="C1325" s="165"/>
      <c r="D1325" s="198"/>
    </row>
    <row r="1326" spans="1:12" s="169" customFormat="1">
      <c r="A1326" s="39" t="s">
        <v>206</v>
      </c>
      <c r="B1326" s="201" t="s">
        <v>619</v>
      </c>
      <c r="C1326" s="165" t="s">
        <v>132</v>
      </c>
      <c r="D1326" s="198">
        <v>50.2</v>
      </c>
    </row>
    <row r="1327" spans="1:12" s="169" customFormat="1">
      <c r="A1327" s="39" t="s">
        <v>620</v>
      </c>
      <c r="B1327" s="201" t="s">
        <v>621</v>
      </c>
      <c r="C1327" s="165" t="s">
        <v>132</v>
      </c>
      <c r="D1327" s="198">
        <v>54.9</v>
      </c>
    </row>
    <row r="1328" spans="1:12" s="169" customFormat="1">
      <c r="A1328" s="39" t="s">
        <v>209</v>
      </c>
      <c r="B1328" s="201" t="s">
        <v>622</v>
      </c>
      <c r="C1328" s="165" t="s">
        <v>132</v>
      </c>
      <c r="D1328" s="198">
        <v>61.3</v>
      </c>
    </row>
    <row r="1329" spans="1:4" s="169" customFormat="1">
      <c r="A1329" s="39" t="s">
        <v>623</v>
      </c>
      <c r="B1329" s="201" t="s">
        <v>624</v>
      </c>
      <c r="C1329" s="165" t="s">
        <v>132</v>
      </c>
      <c r="D1329" s="198">
        <v>4.43</v>
      </c>
    </row>
    <row r="1330" spans="1:4" s="169" customFormat="1">
      <c r="A1330" s="39"/>
      <c r="B1330" s="190" t="s">
        <v>625</v>
      </c>
      <c r="C1330" s="165"/>
      <c r="D1330" s="198"/>
    </row>
    <row r="1331" spans="1:4" s="169" customFormat="1">
      <c r="A1331" s="39" t="s">
        <v>626</v>
      </c>
      <c r="B1331" s="202" t="s">
        <v>627</v>
      </c>
      <c r="C1331" s="165" t="s">
        <v>132</v>
      </c>
      <c r="D1331" s="198">
        <v>97.8</v>
      </c>
    </row>
    <row r="1332" spans="1:4" s="169" customFormat="1">
      <c r="A1332" s="39" t="s">
        <v>628</v>
      </c>
      <c r="B1332" s="167" t="s">
        <v>629</v>
      </c>
      <c r="C1332" s="165" t="s">
        <v>132</v>
      </c>
      <c r="D1332" s="198">
        <v>107</v>
      </c>
    </row>
    <row r="1333" spans="1:4" s="169" customFormat="1">
      <c r="A1333" s="39" t="s">
        <v>630</v>
      </c>
      <c r="B1333" s="167" t="s">
        <v>631</v>
      </c>
      <c r="C1333" s="165" t="s">
        <v>132</v>
      </c>
      <c r="D1333" s="198">
        <v>123</v>
      </c>
    </row>
    <row r="1334" spans="1:4" s="169" customFormat="1">
      <c r="A1334" s="39"/>
      <c r="B1334" s="190" t="s">
        <v>632</v>
      </c>
      <c r="C1334" s="165"/>
      <c r="D1334" s="198"/>
    </row>
    <row r="1335" spans="1:4" s="169" customFormat="1">
      <c r="A1335" s="39" t="s">
        <v>633</v>
      </c>
      <c r="B1335" s="167" t="s">
        <v>634</v>
      </c>
      <c r="C1335" s="165" t="s">
        <v>132</v>
      </c>
      <c r="D1335" s="198">
        <v>85.7</v>
      </c>
    </row>
    <row r="1336" spans="1:4" s="169" customFormat="1">
      <c r="A1336" s="39"/>
      <c r="B1336" s="190" t="s">
        <v>635</v>
      </c>
      <c r="C1336" s="165"/>
      <c r="D1336" s="198"/>
    </row>
    <row r="1337" spans="1:4" s="169" customFormat="1">
      <c r="A1337" s="39" t="s">
        <v>636</v>
      </c>
      <c r="B1337" s="168" t="s">
        <v>637</v>
      </c>
      <c r="C1337" s="165" t="s">
        <v>132</v>
      </c>
      <c r="D1337" s="198">
        <v>105</v>
      </c>
    </row>
    <row r="1338" spans="1:4" s="169" customFormat="1">
      <c r="A1338" s="39" t="s">
        <v>638</v>
      </c>
      <c r="B1338" s="168" t="s">
        <v>639</v>
      </c>
      <c r="C1338" s="165" t="s">
        <v>132</v>
      </c>
      <c r="D1338" s="198">
        <v>112</v>
      </c>
    </row>
    <row r="1339" spans="1:4" s="169" customFormat="1">
      <c r="A1339" s="39" t="s">
        <v>640</v>
      </c>
      <c r="B1339" s="168" t="s">
        <v>641</v>
      </c>
      <c r="C1339" s="165" t="s">
        <v>132</v>
      </c>
      <c r="D1339" s="198">
        <v>110</v>
      </c>
    </row>
    <row r="1340" spans="1:4" s="169" customFormat="1">
      <c r="A1340" s="39" t="s">
        <v>642</v>
      </c>
      <c r="B1340" s="168" t="s">
        <v>643</v>
      </c>
      <c r="C1340" s="165" t="s">
        <v>132</v>
      </c>
      <c r="D1340" s="198">
        <v>103</v>
      </c>
    </row>
    <row r="1341" spans="1:4" s="169" customFormat="1">
      <c r="A1341" s="39" t="s">
        <v>644</v>
      </c>
      <c r="B1341" s="168" t="s">
        <v>645</v>
      </c>
      <c r="C1341" s="165" t="s">
        <v>132</v>
      </c>
      <c r="D1341" s="198">
        <v>128</v>
      </c>
    </row>
    <row r="1342" spans="1:4" s="169" customFormat="1">
      <c r="A1342" s="39" t="s">
        <v>646</v>
      </c>
      <c r="B1342" s="168" t="s">
        <v>647</v>
      </c>
      <c r="C1342" s="165" t="s">
        <v>132</v>
      </c>
      <c r="D1342" s="198">
        <v>117</v>
      </c>
    </row>
    <row r="1343" spans="1:4" s="169" customFormat="1">
      <c r="A1343" s="39"/>
      <c r="B1343" s="190" t="s">
        <v>648</v>
      </c>
      <c r="C1343" s="165"/>
      <c r="D1343" s="198"/>
    </row>
    <row r="1344" spans="1:4" s="169" customFormat="1">
      <c r="A1344" s="39" t="s">
        <v>649</v>
      </c>
      <c r="B1344" s="168" t="s">
        <v>650</v>
      </c>
      <c r="C1344" s="165" t="s">
        <v>132</v>
      </c>
      <c r="D1344" s="198">
        <v>114</v>
      </c>
    </row>
    <row r="1345" spans="1:4" s="169" customFormat="1">
      <c r="A1345" s="39" t="s">
        <v>212</v>
      </c>
      <c r="B1345" s="168" t="s">
        <v>651</v>
      </c>
      <c r="C1345" s="165" t="s">
        <v>132</v>
      </c>
      <c r="D1345" s="198">
        <v>118</v>
      </c>
    </row>
    <row r="1346" spans="1:4" s="169" customFormat="1">
      <c r="A1346" s="39" t="s">
        <v>652</v>
      </c>
      <c r="B1346" s="168" t="s">
        <v>639</v>
      </c>
      <c r="C1346" s="165" t="s">
        <v>132</v>
      </c>
      <c r="D1346" s="198">
        <v>97.5</v>
      </c>
    </row>
    <row r="1347" spans="1:4" s="169" customFormat="1">
      <c r="A1347" s="39" t="s">
        <v>653</v>
      </c>
      <c r="B1347" s="168" t="s">
        <v>641</v>
      </c>
      <c r="C1347" s="165" t="s">
        <v>132</v>
      </c>
      <c r="D1347" s="198">
        <v>142</v>
      </c>
    </row>
    <row r="1348" spans="1:4" s="169" customFormat="1">
      <c r="A1348" s="39" t="s">
        <v>654</v>
      </c>
      <c r="B1348" s="168" t="s">
        <v>643</v>
      </c>
      <c r="C1348" s="165" t="s">
        <v>132</v>
      </c>
      <c r="D1348" s="198">
        <v>113</v>
      </c>
    </row>
    <row r="1349" spans="1:4" s="169" customFormat="1">
      <c r="A1349" s="39"/>
      <c r="B1349" s="190" t="s">
        <v>655</v>
      </c>
      <c r="C1349" s="165"/>
      <c r="D1349" s="198"/>
    </row>
    <row r="1350" spans="1:4" s="169" customFormat="1">
      <c r="A1350" s="39" t="s">
        <v>656</v>
      </c>
      <c r="B1350" s="168" t="s">
        <v>650</v>
      </c>
      <c r="C1350" s="165" t="s">
        <v>132</v>
      </c>
      <c r="D1350" s="198">
        <v>105</v>
      </c>
    </row>
    <row r="1351" spans="1:4" s="169" customFormat="1">
      <c r="A1351" s="39" t="s">
        <v>215</v>
      </c>
      <c r="B1351" s="168" t="s">
        <v>651</v>
      </c>
      <c r="C1351" s="165" t="s">
        <v>132</v>
      </c>
      <c r="D1351" s="198">
        <v>109</v>
      </c>
    </row>
    <row r="1352" spans="1:4" s="169" customFormat="1">
      <c r="A1352" s="39" t="s">
        <v>657</v>
      </c>
      <c r="B1352" s="168" t="s">
        <v>639</v>
      </c>
      <c r="C1352" s="165" t="s">
        <v>132</v>
      </c>
      <c r="D1352" s="198">
        <v>94.9</v>
      </c>
    </row>
    <row r="1353" spans="1:4" s="169" customFormat="1">
      <c r="A1353" s="39" t="s">
        <v>658</v>
      </c>
      <c r="B1353" s="168" t="s">
        <v>641</v>
      </c>
      <c r="C1353" s="165" t="s">
        <v>132</v>
      </c>
      <c r="D1353" s="198">
        <v>141</v>
      </c>
    </row>
    <row r="1354" spans="1:4" s="169" customFormat="1">
      <c r="A1354" s="39"/>
      <c r="B1354" s="190" t="s">
        <v>659</v>
      </c>
      <c r="C1354" s="165"/>
      <c r="D1354" s="198"/>
    </row>
    <row r="1355" spans="1:4" s="169" customFormat="1">
      <c r="A1355" s="39" t="s">
        <v>660</v>
      </c>
      <c r="B1355" s="168" t="s">
        <v>650</v>
      </c>
      <c r="C1355" s="165" t="s">
        <v>132</v>
      </c>
      <c r="D1355" s="198">
        <v>108</v>
      </c>
    </row>
    <row r="1356" spans="1:4" s="169" customFormat="1">
      <c r="A1356" s="39" t="s">
        <v>219</v>
      </c>
      <c r="B1356" s="168" t="s">
        <v>651</v>
      </c>
      <c r="C1356" s="165" t="s">
        <v>132</v>
      </c>
      <c r="D1356" s="198">
        <v>112</v>
      </c>
    </row>
    <row r="1357" spans="1:4" s="169" customFormat="1">
      <c r="A1357" s="39" t="s">
        <v>661</v>
      </c>
      <c r="B1357" s="168" t="s">
        <v>639</v>
      </c>
      <c r="C1357" s="165" t="s">
        <v>132</v>
      </c>
      <c r="D1357" s="198">
        <v>97.3</v>
      </c>
    </row>
    <row r="1358" spans="1:4" s="169" customFormat="1">
      <c r="A1358" s="39" t="s">
        <v>662</v>
      </c>
      <c r="B1358" s="168" t="s">
        <v>641</v>
      </c>
      <c r="C1358" s="165" t="s">
        <v>132</v>
      </c>
      <c r="D1358" s="198">
        <v>144</v>
      </c>
    </row>
    <row r="1359" spans="1:4" s="169" customFormat="1" ht="15.75" thickBot="1">
      <c r="A1359" s="39" t="s">
        <v>663</v>
      </c>
      <c r="B1359" s="168" t="s">
        <v>643</v>
      </c>
      <c r="C1359" s="165" t="s">
        <v>132</v>
      </c>
      <c r="D1359" s="198">
        <v>116</v>
      </c>
    </row>
    <row r="1360" spans="1:4" s="169" customFormat="1" ht="15.75" thickBot="1">
      <c r="A1360" s="617" t="s">
        <v>664</v>
      </c>
      <c r="B1360" s="610"/>
      <c r="C1360" s="610"/>
      <c r="D1360" s="611"/>
    </row>
    <row r="1361" spans="1:12" s="169" customFormat="1">
      <c r="A1361" s="39" t="s">
        <v>665</v>
      </c>
      <c r="B1361" s="201" t="s">
        <v>666</v>
      </c>
      <c r="C1361" s="165" t="s">
        <v>132</v>
      </c>
      <c r="D1361" s="198">
        <v>78.5</v>
      </c>
    </row>
    <row r="1362" spans="1:12" s="169" customFormat="1">
      <c r="A1362" s="39" t="s">
        <v>667</v>
      </c>
      <c r="B1362" s="201" t="s">
        <v>668</v>
      </c>
      <c r="C1362" s="165" t="s">
        <v>132</v>
      </c>
      <c r="D1362" s="198">
        <v>144</v>
      </c>
    </row>
    <row r="1363" spans="1:12" s="169" customFormat="1">
      <c r="A1363" s="39" t="s">
        <v>669</v>
      </c>
      <c r="B1363" s="201" t="s">
        <v>670</v>
      </c>
      <c r="C1363" s="165" t="s">
        <v>132</v>
      </c>
      <c r="D1363" s="198">
        <v>121</v>
      </c>
    </row>
    <row r="1364" spans="1:12" s="169" customFormat="1">
      <c r="A1364" s="39" t="s">
        <v>671</v>
      </c>
      <c r="B1364" s="201" t="s">
        <v>672</v>
      </c>
      <c r="C1364" s="165" t="s">
        <v>132</v>
      </c>
      <c r="D1364" s="198">
        <v>138</v>
      </c>
    </row>
    <row r="1365" spans="1:12" s="169" customFormat="1">
      <c r="A1365" s="39" t="s">
        <v>673</v>
      </c>
      <c r="B1365" s="201" t="s">
        <v>674</v>
      </c>
      <c r="C1365" s="165" t="s">
        <v>132</v>
      </c>
      <c r="D1365" s="198">
        <v>119</v>
      </c>
    </row>
    <row r="1366" spans="1:12" s="169" customFormat="1" ht="15.75" thickBot="1">
      <c r="A1366" s="40"/>
      <c r="B1366" s="191"/>
      <c r="C1366" s="166"/>
      <c r="D1366" s="200"/>
    </row>
    <row r="1367" spans="1:12" s="169" customFormat="1">
      <c r="A1367"/>
      <c r="B1367"/>
      <c r="C1367"/>
      <c r="D1367"/>
    </row>
    <row r="1368" spans="1:12" s="169" customFormat="1">
      <c r="A1368" s="232"/>
      <c r="B1368" s="242"/>
      <c r="C1368" s="236"/>
      <c r="D1368" s="236"/>
    </row>
    <row r="1369" spans="1:12" s="169" customFormat="1">
      <c r="A1369" s="232"/>
      <c r="B1369" s="235"/>
      <c r="C1369" s="232"/>
      <c r="D1369" s="236"/>
    </row>
    <row r="1370" spans="1:12" s="169" customFormat="1">
      <c r="A1370" s="232"/>
      <c r="B1370" s="236"/>
      <c r="C1370" s="232"/>
      <c r="D1370" s="236"/>
    </row>
    <row r="1371" spans="1:12" s="169" customFormat="1">
      <c r="A1371" s="232"/>
      <c r="B1371" s="235"/>
      <c r="C1371" s="232"/>
      <c r="D1371" s="236"/>
    </row>
    <row r="1372" spans="1:12" s="169" customFormat="1">
      <c r="A1372" s="232"/>
      <c r="B1372" s="236"/>
      <c r="C1372" s="232"/>
      <c r="D1372" s="236"/>
    </row>
    <row r="1373" spans="1:12">
      <c r="A1373" s="232"/>
      <c r="B1373" s="236"/>
      <c r="C1373" s="232"/>
      <c r="D1373" s="236"/>
      <c r="F1373" s="169"/>
      <c r="G1373" s="169"/>
      <c r="H1373" s="169"/>
      <c r="I1373" s="169"/>
      <c r="J1373" s="169"/>
      <c r="K1373" s="169"/>
      <c r="L1373" s="169"/>
    </row>
    <row r="1374" spans="1:12" s="236" customFormat="1">
      <c r="A1374" s="232"/>
      <c r="C1374" s="232"/>
      <c r="F1374"/>
      <c r="G1374"/>
      <c r="H1374"/>
      <c r="I1374"/>
      <c r="J1374"/>
      <c r="K1374" s="169"/>
      <c r="L1374"/>
    </row>
    <row r="1375" spans="1:12" s="236" customFormat="1">
      <c r="K1375"/>
    </row>
    <row r="1376" spans="1:12" s="236" customFormat="1">
      <c r="A1376" s="243"/>
      <c r="B1376" s="214"/>
      <c r="C1376" s="232"/>
    </row>
    <row r="1377" spans="1:12" s="236" customFormat="1">
      <c r="A1377" s="244"/>
    </row>
    <row r="1378" spans="1:12" s="236" customFormat="1">
      <c r="A1378" s="244"/>
      <c r="C1378" s="232"/>
    </row>
    <row r="1379" spans="1:12" s="236" customFormat="1"/>
    <row r="1380" spans="1:12" s="236" customFormat="1">
      <c r="A1380" s="243"/>
      <c r="B1380" s="214"/>
      <c r="C1380" s="232"/>
    </row>
    <row r="1381" spans="1:12" s="236" customFormat="1">
      <c r="A1381"/>
      <c r="B1381"/>
      <c r="C1381"/>
      <c r="D1381"/>
    </row>
    <row r="1382" spans="1:12" s="236" customFormat="1">
      <c r="A1382"/>
      <c r="B1382"/>
      <c r="C1382"/>
      <c r="D1382"/>
    </row>
    <row r="1383" spans="1:12" s="236" customFormat="1">
      <c r="A1383"/>
      <c r="B1383"/>
      <c r="C1383"/>
      <c r="D1383"/>
    </row>
    <row r="1384" spans="1:12" s="236" customFormat="1">
      <c r="A1384"/>
      <c r="B1384"/>
      <c r="C1384"/>
      <c r="D1384"/>
    </row>
    <row r="1385" spans="1:12" s="236" customFormat="1">
      <c r="A1385"/>
      <c r="B1385"/>
      <c r="C1385"/>
      <c r="D1385"/>
    </row>
    <row r="1386" spans="1:12" s="236" customFormat="1">
      <c r="A1386"/>
      <c r="B1386"/>
      <c r="C1386"/>
      <c r="D1386"/>
    </row>
    <row r="1387" spans="1:12">
      <c r="F1387" s="236"/>
      <c r="G1387" s="236"/>
      <c r="H1387" s="236"/>
      <c r="I1387" s="236"/>
      <c r="J1387" s="236"/>
      <c r="K1387" s="236"/>
      <c r="L1387" s="236"/>
    </row>
    <row r="1388" spans="1:12">
      <c r="K1388" s="236"/>
    </row>
  </sheetData>
  <mergeCells count="179">
    <mergeCell ref="F1184:J1184"/>
    <mergeCell ref="F1185:J1185"/>
    <mergeCell ref="F1186:J1186"/>
    <mergeCell ref="F1179:J1179"/>
    <mergeCell ref="F1180:J1180"/>
    <mergeCell ref="F1181:J1181"/>
    <mergeCell ref="F1182:J1182"/>
    <mergeCell ref="F1183:J1183"/>
    <mergeCell ref="F839:J839"/>
    <mergeCell ref="F1176:L1176"/>
    <mergeCell ref="F1177:J1177"/>
    <mergeCell ref="F1178:J1178"/>
    <mergeCell ref="F867:J867"/>
    <mergeCell ref="F868:J868"/>
    <mergeCell ref="F862:J862"/>
    <mergeCell ref="F863:J863"/>
    <mergeCell ref="F864:J864"/>
    <mergeCell ref="F865:J865"/>
    <mergeCell ref="F866:J866"/>
    <mergeCell ref="F857:J857"/>
    <mergeCell ref="F858:J858"/>
    <mergeCell ref="F859:J859"/>
    <mergeCell ref="F860:J860"/>
    <mergeCell ref="F861:J861"/>
    <mergeCell ref="F852:J852"/>
    <mergeCell ref="F853:J853"/>
    <mergeCell ref="F854:J854"/>
    <mergeCell ref="F855:J855"/>
    <mergeCell ref="F856:J856"/>
    <mergeCell ref="F847:J847"/>
    <mergeCell ref="F848:J848"/>
    <mergeCell ref="F849:J849"/>
    <mergeCell ref="F850:J850"/>
    <mergeCell ref="F851:J851"/>
    <mergeCell ref="F843:J843"/>
    <mergeCell ref="F844:J844"/>
    <mergeCell ref="F845:J845"/>
    <mergeCell ref="F846:J846"/>
    <mergeCell ref="F836:J836"/>
    <mergeCell ref="F837:J837"/>
    <mergeCell ref="F838:J838"/>
    <mergeCell ref="F840:J840"/>
    <mergeCell ref="F841:J841"/>
    <mergeCell ref="F43:J43"/>
    <mergeCell ref="F834:L834"/>
    <mergeCell ref="F835:J835"/>
    <mergeCell ref="F36:J36"/>
    <mergeCell ref="F37:J37"/>
    <mergeCell ref="F38:J38"/>
    <mergeCell ref="F39:J39"/>
    <mergeCell ref="F40:J40"/>
    <mergeCell ref="F842:J842"/>
    <mergeCell ref="F34:J34"/>
    <mergeCell ref="F35:J35"/>
    <mergeCell ref="F26:J26"/>
    <mergeCell ref="F27:J27"/>
    <mergeCell ref="F28:J28"/>
    <mergeCell ref="F29:J29"/>
    <mergeCell ref="F30:J30"/>
    <mergeCell ref="F41:J41"/>
    <mergeCell ref="F42:J42"/>
    <mergeCell ref="F25:J25"/>
    <mergeCell ref="F16:J16"/>
    <mergeCell ref="F17:J17"/>
    <mergeCell ref="F18:J18"/>
    <mergeCell ref="F19:J19"/>
    <mergeCell ref="F20:J20"/>
    <mergeCell ref="F31:J31"/>
    <mergeCell ref="F32:J32"/>
    <mergeCell ref="F33:J33"/>
    <mergeCell ref="F1:L1"/>
    <mergeCell ref="F2:J2"/>
    <mergeCell ref="F3:J3"/>
    <mergeCell ref="F4:J4"/>
    <mergeCell ref="F5:J5"/>
    <mergeCell ref="A121:D121"/>
    <mergeCell ref="A19:D19"/>
    <mergeCell ref="A23:D23"/>
    <mergeCell ref="A87:D87"/>
    <mergeCell ref="B1:C1"/>
    <mergeCell ref="F11:J11"/>
    <mergeCell ref="F12:J12"/>
    <mergeCell ref="F13:J13"/>
    <mergeCell ref="F14:J14"/>
    <mergeCell ref="F15:J15"/>
    <mergeCell ref="F6:J6"/>
    <mergeCell ref="F7:J7"/>
    <mergeCell ref="F8:J8"/>
    <mergeCell ref="F9:J9"/>
    <mergeCell ref="F10:J10"/>
    <mergeCell ref="F21:J21"/>
    <mergeCell ref="F22:J22"/>
    <mergeCell ref="F23:J23"/>
    <mergeCell ref="F24:J24"/>
    <mergeCell ref="A1360:D1360"/>
    <mergeCell ref="A619:D619"/>
    <mergeCell ref="A649:D649"/>
    <mergeCell ref="A666:D666"/>
    <mergeCell ref="A712:D712"/>
    <mergeCell ref="A746:D746"/>
    <mergeCell ref="A1323:D1323"/>
    <mergeCell ref="A679:D679"/>
    <mergeCell ref="A509:D509"/>
    <mergeCell ref="A591:D591"/>
    <mergeCell ref="A623:D623"/>
    <mergeCell ref="A629:D629"/>
    <mergeCell ref="A640:D640"/>
    <mergeCell ref="A675:D675"/>
    <mergeCell ref="A604:D604"/>
    <mergeCell ref="A754:D754"/>
    <mergeCell ref="B834:C834"/>
    <mergeCell ref="A836:D836"/>
    <mergeCell ref="A839:D839"/>
    <mergeCell ref="A689:D689"/>
    <mergeCell ref="A710:D710"/>
    <mergeCell ref="A738:D738"/>
    <mergeCell ref="A842:D842"/>
    <mergeCell ref="A858:D858"/>
    <mergeCell ref="A3:D3"/>
    <mergeCell ref="A184:D184"/>
    <mergeCell ref="A213:D213"/>
    <mergeCell ref="A242:D242"/>
    <mergeCell ref="A248:D248"/>
    <mergeCell ref="A261:D261"/>
    <mergeCell ref="A411:D411"/>
    <mergeCell ref="A460:D460"/>
    <mergeCell ref="A285:D285"/>
    <mergeCell ref="A322:D322"/>
    <mergeCell ref="A384:D384"/>
    <mergeCell ref="A153:D153"/>
    <mergeCell ref="A163:D163"/>
    <mergeCell ref="A172:D172"/>
    <mergeCell ref="A199:D199"/>
    <mergeCell ref="A203:D203"/>
    <mergeCell ref="A238:D238"/>
    <mergeCell ref="A264:D264"/>
    <mergeCell ref="A270:D270"/>
    <mergeCell ref="A277:D277"/>
    <mergeCell ref="A860:D860"/>
    <mergeCell ref="A885:D885"/>
    <mergeCell ref="A916:D916"/>
    <mergeCell ref="A920:D920"/>
    <mergeCell ref="A934:D934"/>
    <mergeCell ref="A945:D945"/>
    <mergeCell ref="A947:D947"/>
    <mergeCell ref="A954:D954"/>
    <mergeCell ref="A1018:D1018"/>
    <mergeCell ref="A1021:D1021"/>
    <mergeCell ref="A1058:D1058"/>
    <mergeCell ref="A1065:D1065"/>
    <mergeCell ref="A961:D961"/>
    <mergeCell ref="A965:D965"/>
    <mergeCell ref="A969:D969"/>
    <mergeCell ref="A975:D975"/>
    <mergeCell ref="A983:D983"/>
    <mergeCell ref="A1073:D1073"/>
    <mergeCell ref="A1081:D1081"/>
    <mergeCell ref="A1084:D1084"/>
    <mergeCell ref="A1087:D1087"/>
    <mergeCell ref="A1089:D1089"/>
    <mergeCell ref="A1092:D1092"/>
    <mergeCell ref="A1095:D1095"/>
    <mergeCell ref="A1099:D1099"/>
    <mergeCell ref="A1102:D1102"/>
    <mergeCell ref="A1287:D1287"/>
    <mergeCell ref="A1180:D1180"/>
    <mergeCell ref="A1207:D1207"/>
    <mergeCell ref="A1211:D1211"/>
    <mergeCell ref="A1243:D1243"/>
    <mergeCell ref="A1247:D1247"/>
    <mergeCell ref="A1104:D1104"/>
    <mergeCell ref="A1111:D1111"/>
    <mergeCell ref="A1114:D1114"/>
    <mergeCell ref="A1129:D1129"/>
    <mergeCell ref="B1176:C1176"/>
    <mergeCell ref="A1178:D1178"/>
    <mergeCell ref="A1258:D1258"/>
    <mergeCell ref="A1267:D1267"/>
    <mergeCell ref="A1279:D1279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D16"/>
  <sheetViews>
    <sheetView zoomScale="200" zoomScaleNormal="200" workbookViewId="0">
      <selection activeCell="B14" sqref="B14"/>
    </sheetView>
  </sheetViews>
  <sheetFormatPr defaultRowHeight="15"/>
  <cols>
    <col min="1" max="1" width="10.7109375" style="179" customWidth="1"/>
    <col min="2" max="2" width="20.7109375" customWidth="1"/>
    <col min="3" max="4" width="10.7109375" customWidth="1"/>
  </cols>
  <sheetData>
    <row r="1" spans="1:4" ht="15.75" thickBot="1">
      <c r="A1" s="630" t="s">
        <v>675</v>
      </c>
      <c r="B1" s="631"/>
      <c r="C1" s="631"/>
      <c r="D1" s="632"/>
    </row>
    <row r="2" spans="1:4" s="179" customFormat="1">
      <c r="A2" s="252" t="s">
        <v>715</v>
      </c>
      <c r="B2" s="255" t="s">
        <v>716</v>
      </c>
      <c r="C2" s="253"/>
      <c r="D2" s="254"/>
    </row>
    <row r="3" spans="1:4" s="260" customFormat="1">
      <c r="A3" s="212" t="s">
        <v>723</v>
      </c>
      <c r="B3" s="259" t="s">
        <v>724</v>
      </c>
      <c r="C3" s="258" t="s">
        <v>79</v>
      </c>
      <c r="D3" s="128">
        <v>33</v>
      </c>
    </row>
    <row r="4" spans="1:4">
      <c r="A4" s="212" t="s">
        <v>679</v>
      </c>
      <c r="B4" s="255" t="s">
        <v>717</v>
      </c>
      <c r="C4" s="253" t="s">
        <v>79</v>
      </c>
      <c r="D4" s="128">
        <v>40</v>
      </c>
    </row>
    <row r="5" spans="1:4">
      <c r="A5" s="212" t="s">
        <v>680</v>
      </c>
      <c r="B5" s="256" t="s">
        <v>718</v>
      </c>
      <c r="C5" s="253" t="s">
        <v>79</v>
      </c>
      <c r="D5" s="128">
        <v>113</v>
      </c>
    </row>
    <row r="6" spans="1:4">
      <c r="A6" s="212" t="s">
        <v>681</v>
      </c>
      <c r="B6" s="256" t="s">
        <v>719</v>
      </c>
      <c r="C6" s="253" t="s">
        <v>79</v>
      </c>
      <c r="D6" s="128">
        <v>115</v>
      </c>
    </row>
    <row r="7" spans="1:4">
      <c r="A7" s="212" t="s">
        <v>720</v>
      </c>
      <c r="B7" s="256" t="s">
        <v>721</v>
      </c>
      <c r="C7" s="253" t="s">
        <v>79</v>
      </c>
      <c r="D7" s="128">
        <v>179</v>
      </c>
    </row>
    <row r="8" spans="1:4">
      <c r="A8" s="212" t="s">
        <v>682</v>
      </c>
      <c r="B8" s="256" t="s">
        <v>722</v>
      </c>
      <c r="C8" s="253" t="s">
        <v>79</v>
      </c>
      <c r="D8" s="128">
        <v>983</v>
      </c>
    </row>
    <row r="9" spans="1:4">
      <c r="A9" s="39"/>
      <c r="B9" s="256"/>
      <c r="C9" s="256"/>
      <c r="D9" s="128"/>
    </row>
    <row r="10" spans="1:4">
      <c r="A10" s="213" t="s">
        <v>683</v>
      </c>
      <c r="B10" s="214" t="s">
        <v>676</v>
      </c>
      <c r="C10" s="253" t="s">
        <v>79</v>
      </c>
      <c r="D10" s="128">
        <v>888</v>
      </c>
    </row>
    <row r="11" spans="1:4">
      <c r="A11" s="217" t="s">
        <v>684</v>
      </c>
      <c r="B11" s="256" t="s">
        <v>677</v>
      </c>
      <c r="C11" s="256"/>
      <c r="D11" s="128"/>
    </row>
    <row r="12" spans="1:4">
      <c r="A12" s="217" t="s">
        <v>685</v>
      </c>
      <c r="B12" s="256" t="s">
        <v>678</v>
      </c>
      <c r="C12" s="253"/>
      <c r="D12" s="128"/>
    </row>
    <row r="13" spans="1:4">
      <c r="A13" s="39"/>
      <c r="B13" s="256"/>
      <c r="C13" s="256"/>
      <c r="D13" s="128"/>
    </row>
    <row r="14" spans="1:4" ht="15.75" thickBot="1">
      <c r="A14" s="215" t="s">
        <v>686</v>
      </c>
      <c r="B14" s="216" t="s">
        <v>687</v>
      </c>
      <c r="C14" s="251" t="s">
        <v>79</v>
      </c>
      <c r="D14" s="131">
        <v>200</v>
      </c>
    </row>
    <row r="15" spans="1:4">
      <c r="B15" s="179"/>
    </row>
    <row r="16" spans="1:4">
      <c r="B16" s="179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12"/>
  <sheetViews>
    <sheetView zoomScale="200" zoomScaleNormal="200" workbookViewId="0">
      <selection activeCell="E1" sqref="E1"/>
    </sheetView>
  </sheetViews>
  <sheetFormatPr defaultRowHeight="15"/>
  <cols>
    <col min="1" max="1" width="10.7109375" customWidth="1"/>
    <col min="2" max="2" width="25.7109375" customWidth="1"/>
    <col min="3" max="4" width="10.7109375" customWidth="1"/>
  </cols>
  <sheetData>
    <row r="1" spans="1:4" ht="15.75" thickBot="1">
      <c r="A1" s="630" t="s">
        <v>688</v>
      </c>
      <c r="B1" s="631"/>
      <c r="C1" s="631"/>
      <c r="D1" s="632"/>
    </row>
    <row r="2" spans="1:4">
      <c r="A2" s="223" t="s">
        <v>689</v>
      </c>
      <c r="B2" s="181" t="s">
        <v>690</v>
      </c>
      <c r="C2" s="176" t="s">
        <v>79</v>
      </c>
      <c r="D2" s="218">
        <v>3520</v>
      </c>
    </row>
    <row r="3" spans="1:4">
      <c r="A3" s="223" t="s">
        <v>691</v>
      </c>
      <c r="B3" s="181" t="s">
        <v>692</v>
      </c>
      <c r="C3" s="176"/>
      <c r="D3" s="218"/>
    </row>
    <row r="4" spans="1:4">
      <c r="A4" s="223" t="s">
        <v>693</v>
      </c>
      <c r="B4" s="178" t="s">
        <v>695</v>
      </c>
      <c r="C4" s="176" t="s">
        <v>79</v>
      </c>
      <c r="D4" s="218">
        <v>7050</v>
      </c>
    </row>
    <row r="5" spans="1:4">
      <c r="A5" s="223" t="s">
        <v>694</v>
      </c>
      <c r="B5" s="178" t="s">
        <v>696</v>
      </c>
      <c r="C5" s="176" t="s">
        <v>79</v>
      </c>
      <c r="D5" s="218">
        <v>12000</v>
      </c>
    </row>
    <row r="6" spans="1:4">
      <c r="A6" s="223" t="s">
        <v>697</v>
      </c>
      <c r="B6" s="178" t="s">
        <v>698</v>
      </c>
      <c r="C6" s="176" t="s">
        <v>79</v>
      </c>
      <c r="D6" s="218">
        <v>2000</v>
      </c>
    </row>
    <row r="7" spans="1:4" s="179" customFormat="1">
      <c r="A7" s="223" t="s">
        <v>703</v>
      </c>
      <c r="B7" s="180" t="s">
        <v>704</v>
      </c>
      <c r="C7" s="176" t="s">
        <v>79</v>
      </c>
      <c r="D7" s="218">
        <v>2600</v>
      </c>
    </row>
    <row r="8" spans="1:4" s="179" customFormat="1">
      <c r="A8" s="223" t="s">
        <v>699</v>
      </c>
      <c r="B8" s="181" t="s">
        <v>700</v>
      </c>
      <c r="C8" s="176" t="s">
        <v>79</v>
      </c>
      <c r="D8" s="218">
        <v>2690</v>
      </c>
    </row>
    <row r="9" spans="1:4">
      <c r="A9" s="222" t="s">
        <v>701</v>
      </c>
      <c r="B9" s="221" t="s">
        <v>702</v>
      </c>
      <c r="C9" s="176" t="s">
        <v>79</v>
      </c>
      <c r="D9" s="218">
        <v>1200</v>
      </c>
    </row>
    <row r="10" spans="1:4">
      <c r="A10" s="222" t="s">
        <v>705</v>
      </c>
      <c r="B10" s="221" t="s">
        <v>706</v>
      </c>
      <c r="C10" s="176" t="s">
        <v>79</v>
      </c>
      <c r="D10" s="218">
        <v>6500</v>
      </c>
    </row>
    <row r="11" spans="1:4">
      <c r="A11" s="182" t="s">
        <v>1930</v>
      </c>
      <c r="B11" s="221" t="s">
        <v>1931</v>
      </c>
      <c r="C11" s="77" t="s">
        <v>79</v>
      </c>
      <c r="D11" s="218">
        <v>265</v>
      </c>
    </row>
    <row r="12" spans="1:4" ht="15.75" thickBot="1">
      <c r="A12" s="224"/>
      <c r="B12" s="216"/>
      <c r="C12" s="175"/>
      <c r="D12" s="219"/>
    </row>
  </sheetData>
  <mergeCells count="1">
    <mergeCell ref="A1:D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0A260E-EAB8-45B8-AAEA-0C2960807F30}"/>
</file>

<file path=customXml/itemProps2.xml><?xml version="1.0" encoding="utf-8"?>
<ds:datastoreItem xmlns:ds="http://schemas.openxmlformats.org/officeDocument/2006/customXml" ds:itemID="{9D01EC90-9AEF-40F2-BD95-978C54824D05}"/>
</file>

<file path=customXml/itemProps3.xml><?xml version="1.0" encoding="utf-8"?>
<ds:datastoreItem xmlns:ds="http://schemas.openxmlformats.org/officeDocument/2006/customXml" ds:itemID="{075B5906-D8DD-4C91-A0AE-14436A12D8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</vt:i4>
      </vt:variant>
    </vt:vector>
  </HeadingPairs>
  <TitlesOfParts>
    <vt:vector size="11" baseType="lpstr">
      <vt:lpstr>Titulní list</vt:lpstr>
      <vt:lpstr>Konstrukce</vt:lpstr>
      <vt:lpstr>Nátěry</vt:lpstr>
      <vt:lpstr>Podklady OK</vt:lpstr>
      <vt:lpstr>Podklady N</vt:lpstr>
      <vt:lpstr>ÚRS</vt:lpstr>
      <vt:lpstr>HILTI</vt:lpstr>
      <vt:lpstr>Kování</vt:lpstr>
      <vt:lpstr>Konstrukce!Oblast_tisku</vt:lpstr>
      <vt:lpstr>Nátěry!Oblast_tisku</vt:lpstr>
      <vt:lpstr>'Titulní list'!Oblast_tisku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Paulik</dc:creator>
  <cp:lastModifiedBy>Paulik Pavel</cp:lastModifiedBy>
  <cp:lastPrinted>2021-06-09T05:39:22Z</cp:lastPrinted>
  <dcterms:created xsi:type="dcterms:W3CDTF">2016-06-06T10:36:21Z</dcterms:created>
  <dcterms:modified xsi:type="dcterms:W3CDTF">2021-06-09T05:42:11Z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